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lú\Downloads\"/>
    </mc:Choice>
  </mc:AlternateContent>
  <bookViews>
    <workbookView xWindow="0" yWindow="0" windowWidth="16457" windowHeight="5451"/>
  </bookViews>
  <sheets>
    <sheet name="ETCA-II-13" sheetId="1" r:id="rId1"/>
  </sheets>
  <externalReferences>
    <externalReference r:id="rId2"/>
    <externalReference r:id="rId3"/>
  </externalReferences>
  <definedNames>
    <definedName name="_xlnm.Print_Area" localSheetId="0">'ETCA-II-13'!$A$1:$I$186</definedName>
    <definedName name="_xlnm.Database" localSheetId="0">#REF!</definedName>
    <definedName name="_xlnm.Database">#REF!</definedName>
    <definedName name="ppto">[2]Hoja2!$B$3:$M$95</definedName>
    <definedName name="qw" localSheetId="0">#REF!</definedName>
    <definedName name="qw">#REF!</definedName>
    <definedName name="_xlnm.Print_Titles" localSheetId="0">'ETCA-II-13'!$6:$7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9" i="1" l="1"/>
  <c r="H179" i="1"/>
  <c r="E179" i="1"/>
  <c r="H178" i="1"/>
  <c r="F178" i="1"/>
  <c r="E178" i="1"/>
  <c r="I178" i="1" s="1"/>
  <c r="H177" i="1"/>
  <c r="F177" i="1"/>
  <c r="E177" i="1"/>
  <c r="I177" i="1" s="1"/>
  <c r="H176" i="1"/>
  <c r="E176" i="1"/>
  <c r="I176" i="1" s="1"/>
  <c r="E175" i="1"/>
  <c r="D175" i="1"/>
  <c r="E174" i="1"/>
  <c r="D174" i="1"/>
  <c r="D163" i="1" s="1"/>
  <c r="E173" i="1"/>
  <c r="I172" i="1"/>
  <c r="E172" i="1"/>
  <c r="H172" i="1" s="1"/>
  <c r="I171" i="1"/>
  <c r="H171" i="1"/>
  <c r="E171" i="1"/>
  <c r="H170" i="1"/>
  <c r="E170" i="1"/>
  <c r="I170" i="1" s="1"/>
  <c r="E169" i="1"/>
  <c r="I168" i="1"/>
  <c r="E168" i="1"/>
  <c r="H168" i="1" s="1"/>
  <c r="I167" i="1"/>
  <c r="D167" i="1"/>
  <c r="E167" i="1" s="1"/>
  <c r="H167" i="1" s="1"/>
  <c r="I166" i="1"/>
  <c r="H166" i="1"/>
  <c r="E166" i="1"/>
  <c r="H165" i="1"/>
  <c r="E165" i="1"/>
  <c r="I165" i="1" s="1"/>
  <c r="E164" i="1"/>
  <c r="D164" i="1"/>
  <c r="F163" i="1"/>
  <c r="H162" i="1"/>
  <c r="F162" i="1"/>
  <c r="E162" i="1"/>
  <c r="I162" i="1" s="1"/>
  <c r="H161" i="1"/>
  <c r="E161" i="1"/>
  <c r="I161" i="1" s="1"/>
  <c r="D161" i="1"/>
  <c r="H160" i="1"/>
  <c r="E160" i="1"/>
  <c r="I160" i="1" s="1"/>
  <c r="D160" i="1"/>
  <c r="H159" i="1"/>
  <c r="E159" i="1"/>
  <c r="I159" i="1" s="1"/>
  <c r="D159" i="1"/>
  <c r="H158" i="1"/>
  <c r="G158" i="1"/>
  <c r="E158" i="1"/>
  <c r="I158" i="1" s="1"/>
  <c r="G157" i="1"/>
  <c r="G152" i="1" s="1"/>
  <c r="F157" i="1"/>
  <c r="D157" i="1"/>
  <c r="I156" i="1"/>
  <c r="E156" i="1"/>
  <c r="H156" i="1" s="1"/>
  <c r="I155" i="1"/>
  <c r="G155" i="1"/>
  <c r="F155" i="1"/>
  <c r="E155" i="1"/>
  <c r="H155" i="1" s="1"/>
  <c r="D155" i="1"/>
  <c r="E154" i="1"/>
  <c r="I153" i="1"/>
  <c r="E153" i="1"/>
  <c r="H153" i="1" s="1"/>
  <c r="F152" i="1"/>
  <c r="E151" i="1"/>
  <c r="F150" i="1"/>
  <c r="E150" i="1"/>
  <c r="F149" i="1"/>
  <c r="E149" i="1"/>
  <c r="I148" i="1"/>
  <c r="E148" i="1"/>
  <c r="H148" i="1" s="1"/>
  <c r="I147" i="1"/>
  <c r="H147" i="1"/>
  <c r="F147" i="1"/>
  <c r="E147" i="1"/>
  <c r="I146" i="1"/>
  <c r="H146" i="1"/>
  <c r="E146" i="1"/>
  <c r="H145" i="1"/>
  <c r="E145" i="1"/>
  <c r="I145" i="1" s="1"/>
  <c r="F144" i="1"/>
  <c r="F139" i="1" s="1"/>
  <c r="E144" i="1"/>
  <c r="E143" i="1"/>
  <c r="F142" i="1"/>
  <c r="E142" i="1"/>
  <c r="H142" i="1" s="1"/>
  <c r="I141" i="1"/>
  <c r="E141" i="1"/>
  <c r="H141" i="1" s="1"/>
  <c r="I140" i="1"/>
  <c r="H140" i="1"/>
  <c r="F140" i="1"/>
  <c r="E140" i="1"/>
  <c r="I139" i="1"/>
  <c r="H139" i="1"/>
  <c r="E139" i="1"/>
  <c r="I138" i="1"/>
  <c r="H138" i="1"/>
  <c r="E138" i="1"/>
  <c r="H137" i="1"/>
  <c r="F137" i="1"/>
  <c r="F136" i="1" s="1"/>
  <c r="D137" i="1"/>
  <c r="E137" i="1" s="1"/>
  <c r="I137" i="1" s="1"/>
  <c r="D136" i="1"/>
  <c r="I135" i="1"/>
  <c r="E135" i="1"/>
  <c r="H135" i="1" s="1"/>
  <c r="I134" i="1"/>
  <c r="H134" i="1"/>
  <c r="F134" i="1"/>
  <c r="E134" i="1"/>
  <c r="I133" i="1"/>
  <c r="H133" i="1"/>
  <c r="E133" i="1"/>
  <c r="F132" i="1"/>
  <c r="H132" i="1" s="1"/>
  <c r="E132" i="1"/>
  <c r="E131" i="1"/>
  <c r="I131" i="1" s="1"/>
  <c r="F130" i="1"/>
  <c r="E130" i="1"/>
  <c r="E129" i="1"/>
  <c r="I128" i="1"/>
  <c r="F128" i="1"/>
  <c r="E128" i="1"/>
  <c r="H128" i="1" s="1"/>
  <c r="I127" i="1"/>
  <c r="E127" i="1"/>
  <c r="H127" i="1" s="1"/>
  <c r="I126" i="1"/>
  <c r="H126" i="1"/>
  <c r="E126" i="1"/>
  <c r="E125" i="1"/>
  <c r="I125" i="1" s="1"/>
  <c r="F124" i="1"/>
  <c r="E124" i="1"/>
  <c r="E123" i="1"/>
  <c r="I122" i="1"/>
  <c r="F122" i="1"/>
  <c r="E122" i="1"/>
  <c r="H122" i="1" s="1"/>
  <c r="E121" i="1"/>
  <c r="I120" i="1"/>
  <c r="E120" i="1"/>
  <c r="H120" i="1" s="1"/>
  <c r="I119" i="1"/>
  <c r="H119" i="1"/>
  <c r="F119" i="1"/>
  <c r="E119" i="1"/>
  <c r="I118" i="1"/>
  <c r="H118" i="1"/>
  <c r="E118" i="1"/>
  <c r="F117" i="1"/>
  <c r="D117" i="1"/>
  <c r="E117" i="1" s="1"/>
  <c r="I117" i="1" s="1"/>
  <c r="I116" i="1"/>
  <c r="H116" i="1"/>
  <c r="E116" i="1"/>
  <c r="H115" i="1"/>
  <c r="F115" i="1"/>
  <c r="E115" i="1"/>
  <c r="F114" i="1"/>
  <c r="H114" i="1" s="1"/>
  <c r="D114" i="1"/>
  <c r="E114" i="1" s="1"/>
  <c r="I113" i="1"/>
  <c r="H113" i="1"/>
  <c r="E113" i="1"/>
  <c r="F112" i="1"/>
  <c r="H112" i="1" s="1"/>
  <c r="E112" i="1"/>
  <c r="I112" i="1" s="1"/>
  <c r="H111" i="1"/>
  <c r="E111" i="1"/>
  <c r="I111" i="1" s="1"/>
  <c r="F110" i="1"/>
  <c r="E110" i="1"/>
  <c r="E109" i="1"/>
  <c r="G108" i="1"/>
  <c r="F108" i="1"/>
  <c r="F107" i="1" s="1"/>
  <c r="E108" i="1"/>
  <c r="H108" i="1" s="1"/>
  <c r="G107" i="1"/>
  <c r="E107" i="1"/>
  <c r="H106" i="1"/>
  <c r="E106" i="1"/>
  <c r="I106" i="1" s="1"/>
  <c r="F105" i="1"/>
  <c r="E105" i="1"/>
  <c r="E104" i="1"/>
  <c r="F103" i="1"/>
  <c r="E103" i="1"/>
  <c r="H103" i="1" s="1"/>
  <c r="I102" i="1"/>
  <c r="F102" i="1"/>
  <c r="E102" i="1"/>
  <c r="H102" i="1" s="1"/>
  <c r="I101" i="1"/>
  <c r="G101" i="1"/>
  <c r="F101" i="1"/>
  <c r="E101" i="1"/>
  <c r="G100" i="1"/>
  <c r="F100" i="1"/>
  <c r="E100" i="1"/>
  <c r="E99" i="1"/>
  <c r="I99" i="1" s="1"/>
  <c r="E98" i="1"/>
  <c r="I97" i="1"/>
  <c r="E97" i="1"/>
  <c r="H97" i="1" s="1"/>
  <c r="H96" i="1"/>
  <c r="G96" i="1"/>
  <c r="F96" i="1"/>
  <c r="E96" i="1"/>
  <c r="I96" i="1" s="1"/>
  <c r="I95" i="1"/>
  <c r="E95" i="1"/>
  <c r="H95" i="1" s="1"/>
  <c r="H94" i="1"/>
  <c r="G94" i="1"/>
  <c r="F94" i="1"/>
  <c r="E94" i="1"/>
  <c r="I94" i="1" s="1"/>
  <c r="I93" i="1"/>
  <c r="E93" i="1"/>
  <c r="H93" i="1" s="1"/>
  <c r="G92" i="1"/>
  <c r="G91" i="1" s="1"/>
  <c r="G90" i="1" s="1"/>
  <c r="F92" i="1"/>
  <c r="E92" i="1"/>
  <c r="I92" i="1" s="1"/>
  <c r="F91" i="1"/>
  <c r="E91" i="1"/>
  <c r="H91" i="1" s="1"/>
  <c r="I89" i="1"/>
  <c r="H89" i="1"/>
  <c r="E89" i="1"/>
  <c r="H88" i="1"/>
  <c r="G88" i="1"/>
  <c r="G83" i="1" s="1"/>
  <c r="F88" i="1"/>
  <c r="E88" i="1"/>
  <c r="I88" i="1" s="1"/>
  <c r="I87" i="1"/>
  <c r="H87" i="1"/>
  <c r="E87" i="1"/>
  <c r="H86" i="1"/>
  <c r="G86" i="1"/>
  <c r="E86" i="1"/>
  <c r="I86" i="1" s="1"/>
  <c r="H85" i="1"/>
  <c r="E85" i="1"/>
  <c r="I85" i="1" s="1"/>
  <c r="G84" i="1"/>
  <c r="F84" i="1"/>
  <c r="F83" i="1" s="1"/>
  <c r="H83" i="1" s="1"/>
  <c r="E84" i="1"/>
  <c r="I84" i="1" s="1"/>
  <c r="E83" i="1"/>
  <c r="I83" i="1" s="1"/>
  <c r="I82" i="1"/>
  <c r="H82" i="1"/>
  <c r="E82" i="1"/>
  <c r="E81" i="1"/>
  <c r="I81" i="1" s="1"/>
  <c r="E80" i="1"/>
  <c r="I79" i="1"/>
  <c r="H79" i="1"/>
  <c r="E79" i="1"/>
  <c r="I78" i="1"/>
  <c r="H78" i="1"/>
  <c r="E78" i="1"/>
  <c r="H77" i="1"/>
  <c r="E77" i="1"/>
  <c r="I77" i="1" s="1"/>
  <c r="G76" i="1"/>
  <c r="E76" i="1"/>
  <c r="G75" i="1"/>
  <c r="E75" i="1"/>
  <c r="E74" i="1"/>
  <c r="I73" i="1"/>
  <c r="H73" i="1"/>
  <c r="E73" i="1"/>
  <c r="I72" i="1"/>
  <c r="H72" i="1"/>
  <c r="E72" i="1"/>
  <c r="H71" i="1"/>
  <c r="E71" i="1"/>
  <c r="I71" i="1" s="1"/>
  <c r="E70" i="1"/>
  <c r="I69" i="1"/>
  <c r="G69" i="1"/>
  <c r="F69" i="1"/>
  <c r="E69" i="1"/>
  <c r="H69" i="1" s="1"/>
  <c r="G68" i="1"/>
  <c r="F68" i="1"/>
  <c r="E68" i="1"/>
  <c r="I68" i="1" s="1"/>
  <c r="E67" i="1"/>
  <c r="I67" i="1" s="1"/>
  <c r="G66" i="1"/>
  <c r="E66" i="1"/>
  <c r="E65" i="1"/>
  <c r="I64" i="1"/>
  <c r="H64" i="1"/>
  <c r="E64" i="1"/>
  <c r="I63" i="1"/>
  <c r="H63" i="1"/>
  <c r="E63" i="1"/>
  <c r="H62" i="1"/>
  <c r="G62" i="1"/>
  <c r="E62" i="1"/>
  <c r="I62" i="1" s="1"/>
  <c r="E61" i="1"/>
  <c r="I61" i="1" s="1"/>
  <c r="E60" i="1"/>
  <c r="I59" i="1"/>
  <c r="G59" i="1"/>
  <c r="F59" i="1"/>
  <c r="E59" i="1"/>
  <c r="H59" i="1" s="1"/>
  <c r="E58" i="1"/>
  <c r="G57" i="1"/>
  <c r="F57" i="1"/>
  <c r="E57" i="1"/>
  <c r="H57" i="1" s="1"/>
  <c r="E56" i="1"/>
  <c r="G55" i="1"/>
  <c r="F55" i="1"/>
  <c r="I55" i="1" s="1"/>
  <c r="E55" i="1"/>
  <c r="D54" i="1"/>
  <c r="D53" i="1" s="1"/>
  <c r="E53" i="1" s="1"/>
  <c r="G53" i="1"/>
  <c r="G52" i="1" s="1"/>
  <c r="G51" i="1" s="1"/>
  <c r="F53" i="1"/>
  <c r="I50" i="1"/>
  <c r="H50" i="1"/>
  <c r="E50" i="1"/>
  <c r="H49" i="1"/>
  <c r="G49" i="1"/>
  <c r="F49" i="1"/>
  <c r="D49" i="1"/>
  <c r="E49" i="1" s="1"/>
  <c r="I49" i="1" s="1"/>
  <c r="I48" i="1"/>
  <c r="H48" i="1"/>
  <c r="E48" i="1"/>
  <c r="I47" i="1"/>
  <c r="H47" i="1"/>
  <c r="E47" i="1"/>
  <c r="E46" i="1"/>
  <c r="I46" i="1" s="1"/>
  <c r="E45" i="1"/>
  <c r="I44" i="1"/>
  <c r="H44" i="1"/>
  <c r="E44" i="1"/>
  <c r="I43" i="1"/>
  <c r="H43" i="1"/>
  <c r="E43" i="1"/>
  <c r="E42" i="1"/>
  <c r="I42" i="1" s="1"/>
  <c r="I41" i="1"/>
  <c r="E41" i="1"/>
  <c r="H41" i="1" s="1"/>
  <c r="I40" i="1"/>
  <c r="H40" i="1"/>
  <c r="E40" i="1"/>
  <c r="E39" i="1"/>
  <c r="I39" i="1" s="1"/>
  <c r="G38" i="1"/>
  <c r="G37" i="1" s="1"/>
  <c r="F38" i="1"/>
  <c r="F37" i="1" s="1"/>
  <c r="D38" i="1"/>
  <c r="E38" i="1" s="1"/>
  <c r="D37" i="1"/>
  <c r="E37" i="1" s="1"/>
  <c r="E36" i="1"/>
  <c r="I36" i="1" s="1"/>
  <c r="I35" i="1"/>
  <c r="E35" i="1"/>
  <c r="H35" i="1" s="1"/>
  <c r="H34" i="1"/>
  <c r="G34" i="1"/>
  <c r="F34" i="1"/>
  <c r="E34" i="1"/>
  <c r="I34" i="1" s="1"/>
  <c r="I33" i="1"/>
  <c r="E33" i="1"/>
  <c r="H33" i="1" s="1"/>
  <c r="L32" i="1"/>
  <c r="G32" i="1"/>
  <c r="F32" i="1"/>
  <c r="E32" i="1"/>
  <c r="H32" i="1" s="1"/>
  <c r="E31" i="1"/>
  <c r="I31" i="1" s="1"/>
  <c r="G30" i="1"/>
  <c r="F30" i="1"/>
  <c r="E30" i="1"/>
  <c r="H30" i="1" s="1"/>
  <c r="E29" i="1"/>
  <c r="I29" i="1" s="1"/>
  <c r="I28" i="1"/>
  <c r="E28" i="1"/>
  <c r="H28" i="1" s="1"/>
  <c r="H27" i="1"/>
  <c r="G27" i="1"/>
  <c r="F27" i="1"/>
  <c r="E27" i="1"/>
  <c r="I27" i="1" s="1"/>
  <c r="G26" i="1"/>
  <c r="F26" i="1"/>
  <c r="E26" i="1"/>
  <c r="H26" i="1" s="1"/>
  <c r="E25" i="1"/>
  <c r="I25" i="1" s="1"/>
  <c r="G24" i="1"/>
  <c r="F24" i="1"/>
  <c r="E24" i="1"/>
  <c r="H24" i="1" s="1"/>
  <c r="E23" i="1"/>
  <c r="I23" i="1" s="1"/>
  <c r="I22" i="1"/>
  <c r="E22" i="1"/>
  <c r="H22" i="1" s="1"/>
  <c r="I21" i="1"/>
  <c r="H21" i="1"/>
  <c r="E21" i="1"/>
  <c r="E20" i="1"/>
  <c r="I20" i="1" s="1"/>
  <c r="G19" i="1"/>
  <c r="F19" i="1"/>
  <c r="F16" i="1" s="1"/>
  <c r="D19" i="1"/>
  <c r="E19" i="1" s="1"/>
  <c r="I18" i="1"/>
  <c r="H18" i="1"/>
  <c r="E18" i="1"/>
  <c r="H17" i="1"/>
  <c r="G17" i="1"/>
  <c r="G16" i="1" s="1"/>
  <c r="F17" i="1"/>
  <c r="E17" i="1"/>
  <c r="I17" i="1" s="1"/>
  <c r="D16" i="1"/>
  <c r="E16" i="1" s="1"/>
  <c r="E15" i="1"/>
  <c r="I15" i="1" s="1"/>
  <c r="G14" i="1"/>
  <c r="F14" i="1"/>
  <c r="F13" i="1" s="1"/>
  <c r="F9" i="1" s="1"/>
  <c r="H9" i="1" s="1"/>
  <c r="E14" i="1"/>
  <c r="H14" i="1" s="1"/>
  <c r="D14" i="1"/>
  <c r="G13" i="1"/>
  <c r="D13" i="1"/>
  <c r="E13" i="1" s="1"/>
  <c r="I12" i="1"/>
  <c r="E12" i="1"/>
  <c r="H12" i="1" s="1"/>
  <c r="H11" i="1"/>
  <c r="G11" i="1"/>
  <c r="F11" i="1"/>
  <c r="E11" i="1"/>
  <c r="I11" i="1" s="1"/>
  <c r="G10" i="1"/>
  <c r="F10" i="1"/>
  <c r="E10" i="1"/>
  <c r="H10" i="1" s="1"/>
  <c r="E9" i="1"/>
  <c r="A4" i="1"/>
  <c r="A1" i="1"/>
  <c r="G9" i="1" l="1"/>
  <c r="I38" i="1"/>
  <c r="H38" i="1"/>
  <c r="I37" i="1"/>
  <c r="H37" i="1"/>
  <c r="I9" i="1"/>
  <c r="I13" i="1"/>
  <c r="H13" i="1"/>
  <c r="H16" i="1"/>
  <c r="I16" i="1"/>
  <c r="I19" i="1"/>
  <c r="H19" i="1"/>
  <c r="G180" i="1"/>
  <c r="I14" i="1"/>
  <c r="I24" i="1"/>
  <c r="I26" i="1"/>
  <c r="I98" i="1"/>
  <c r="H98" i="1"/>
  <c r="I104" i="1"/>
  <c r="H104" i="1"/>
  <c r="I109" i="1"/>
  <c r="H109" i="1"/>
  <c r="I154" i="1"/>
  <c r="H154" i="1"/>
  <c r="E163" i="1"/>
  <c r="H20" i="1"/>
  <c r="H39" i="1"/>
  <c r="I45" i="1"/>
  <c r="H45" i="1"/>
  <c r="I53" i="1"/>
  <c r="H53" i="1"/>
  <c r="I60" i="1"/>
  <c r="H60" i="1"/>
  <c r="I65" i="1"/>
  <c r="H65" i="1"/>
  <c r="H67" i="1"/>
  <c r="I70" i="1"/>
  <c r="H70" i="1"/>
  <c r="I76" i="1"/>
  <c r="H76" i="1"/>
  <c r="H81" i="1"/>
  <c r="I105" i="1"/>
  <c r="H105" i="1"/>
  <c r="I107" i="1"/>
  <c r="I110" i="1"/>
  <c r="H110" i="1"/>
  <c r="I123" i="1"/>
  <c r="H123" i="1"/>
  <c r="H125" i="1"/>
  <c r="I144" i="1"/>
  <c r="H144" i="1"/>
  <c r="I164" i="1"/>
  <c r="H164" i="1"/>
  <c r="I174" i="1"/>
  <c r="H174" i="1"/>
  <c r="I32" i="1"/>
  <c r="I58" i="1"/>
  <c r="H58" i="1"/>
  <c r="H15" i="1"/>
  <c r="H23" i="1"/>
  <c r="H25" i="1"/>
  <c r="H29" i="1"/>
  <c r="H31" i="1"/>
  <c r="H36" i="1"/>
  <c r="H42" i="1"/>
  <c r="E54" i="1"/>
  <c r="I66" i="1"/>
  <c r="H66" i="1"/>
  <c r="I74" i="1"/>
  <c r="H74" i="1"/>
  <c r="I91" i="1"/>
  <c r="H92" i="1"/>
  <c r="H99" i="1"/>
  <c r="H101" i="1"/>
  <c r="I115" i="1"/>
  <c r="H117" i="1"/>
  <c r="I124" i="1"/>
  <c r="H124" i="1"/>
  <c r="I129" i="1"/>
  <c r="H129" i="1"/>
  <c r="H131" i="1"/>
  <c r="H149" i="1"/>
  <c r="I149" i="1"/>
  <c r="I151" i="1"/>
  <c r="H151" i="1"/>
  <c r="I10" i="1"/>
  <c r="I30" i="1"/>
  <c r="H121" i="1"/>
  <c r="I143" i="1"/>
  <c r="H143" i="1"/>
  <c r="H150" i="1"/>
  <c r="I150" i="1"/>
  <c r="E157" i="1"/>
  <c r="D152" i="1"/>
  <c r="E152" i="1" s="1"/>
  <c r="H46" i="1"/>
  <c r="D52" i="1"/>
  <c r="F52" i="1"/>
  <c r="F51" i="1" s="1"/>
  <c r="H55" i="1"/>
  <c r="I56" i="1"/>
  <c r="H56" i="1"/>
  <c r="I57" i="1"/>
  <c r="H61" i="1"/>
  <c r="I75" i="1"/>
  <c r="H75" i="1"/>
  <c r="I80" i="1"/>
  <c r="H80" i="1"/>
  <c r="I100" i="1"/>
  <c r="I103" i="1"/>
  <c r="I108" i="1"/>
  <c r="I114" i="1"/>
  <c r="F121" i="1"/>
  <c r="F90" i="1" s="1"/>
  <c r="F180" i="1" s="1"/>
  <c r="I130" i="1"/>
  <c r="H130" i="1"/>
  <c r="I132" i="1"/>
  <c r="E136" i="1"/>
  <c r="D90" i="1"/>
  <c r="E90" i="1" s="1"/>
  <c r="I142" i="1"/>
  <c r="I169" i="1"/>
  <c r="H169" i="1"/>
  <c r="I173" i="1"/>
  <c r="H173" i="1"/>
  <c r="I175" i="1"/>
  <c r="H175" i="1"/>
  <c r="H68" i="1"/>
  <c r="H84" i="1"/>
  <c r="H100" i="1"/>
  <c r="H107" i="1"/>
  <c r="I157" i="1" l="1"/>
  <c r="H157" i="1"/>
  <c r="D51" i="1"/>
  <c r="E51" i="1" s="1"/>
  <c r="E52" i="1"/>
  <c r="I121" i="1"/>
  <c r="I90" i="1"/>
  <c r="H90" i="1"/>
  <c r="H136" i="1"/>
  <c r="I136" i="1"/>
  <c r="I163" i="1"/>
  <c r="H163" i="1"/>
  <c r="H152" i="1"/>
  <c r="I152" i="1"/>
  <c r="I54" i="1"/>
  <c r="H54" i="1"/>
  <c r="I51" i="1" l="1"/>
  <c r="H51" i="1"/>
  <c r="I52" i="1"/>
  <c r="H52" i="1"/>
  <c r="D180" i="1"/>
  <c r="E180" i="1" s="1"/>
  <c r="I180" i="1" l="1"/>
  <c r="H180" i="1"/>
</calcChain>
</file>

<file path=xl/sharedStrings.xml><?xml version="1.0" encoding="utf-8"?>
<sst xmlns="http://schemas.openxmlformats.org/spreadsheetml/2006/main" count="189" uniqueCount="152">
  <si>
    <t>Estado Analítico del Ejercicio Presupuesto de Egresos</t>
  </si>
  <si>
    <t>Por Partida del Gasto</t>
  </si>
  <si>
    <t xml:space="preserve">                               </t>
  </si>
  <si>
    <t>Ejercicio del Presupuesto por
Partida  /  Descripción</t>
  </si>
  <si>
    <t>Egresos Aprobado   Anual</t>
  </si>
  <si>
    <t>Ampliaciones/ (Reducciones)</t>
  </si>
  <si>
    <t>Egresos Modificado   Anual</t>
  </si>
  <si>
    <t>Egresos Devengado Acumulado</t>
  </si>
  <si>
    <t>Egresos Pagado     Acumulado</t>
  </si>
  <si>
    <t>Subejercicio</t>
  </si>
  <si>
    <t>% Avance Anual</t>
  </si>
  <si>
    <t>(1)</t>
  </si>
  <si>
    <t>(2)</t>
  </si>
  <si>
    <t>(3=1+2)</t>
  </si>
  <si>
    <t>(4)</t>
  </si>
  <si>
    <t>(5)</t>
  </si>
  <si>
    <t>( 6 = 3 - 4 )</t>
  </si>
  <si>
    <t>(7= 4/3)</t>
  </si>
  <si>
    <t>Servicios personales</t>
  </si>
  <si>
    <t>Remuneraciones al personal de carácter permanente</t>
  </si>
  <si>
    <t>Sueldo base al personal permanente</t>
  </si>
  <si>
    <t>Sueldos</t>
  </si>
  <si>
    <t>Remuneraciones al personal de carácter transitorio</t>
  </si>
  <si>
    <t>Honorarios asimilables a salarios</t>
  </si>
  <si>
    <t xml:space="preserve">Honorarios   </t>
  </si>
  <si>
    <t>Remuneraciones adicionales y especiales</t>
  </si>
  <si>
    <t>Primas por años de servicios efectivos prestados</t>
  </si>
  <si>
    <t>Primas y acreditaciones por años de servicio efectivos prestados al personal</t>
  </si>
  <si>
    <t>Primas de vacaciones, dominical y gratificación de fin de año</t>
  </si>
  <si>
    <t>Prima vacacional</t>
  </si>
  <si>
    <t>Gratificación por fin de año</t>
  </si>
  <si>
    <t>Compensación por ajuste de calendario</t>
  </si>
  <si>
    <t>Compensación por bono navideño</t>
  </si>
  <si>
    <t>Compensaciones</t>
  </si>
  <si>
    <t>Estímulos al personal de confianza</t>
  </si>
  <si>
    <t>Seguridad Social</t>
  </si>
  <si>
    <t>Aportaciones de Seguridad Social</t>
  </si>
  <si>
    <t>Cuotas por Servicio Medico</t>
  </si>
  <si>
    <t>Otras Prestaciones de Seguridad Social</t>
  </si>
  <si>
    <t>Aportaciones a Fondos de Vivienda</t>
  </si>
  <si>
    <t>Cuotas al Fondo de Vivienda</t>
  </si>
  <si>
    <t>Aportaciones al Sistema para el Retiro</t>
  </si>
  <si>
    <t>Cuotas al Sistema para el Retiro</t>
  </si>
  <si>
    <t>Aportaciones para Seguros</t>
  </si>
  <si>
    <t>Seguros por Defuncion Familiar</t>
  </si>
  <si>
    <t>Seguro de Retiro Estatal</t>
  </si>
  <si>
    <t>Otras Prestaciones Sociales y Economicas</t>
  </si>
  <si>
    <t>Prestaciones Contractuales</t>
  </si>
  <si>
    <t>Prevision Social Multiple</t>
  </si>
  <si>
    <t>Dias economicos y de descanso obligatorios no disfrutados</t>
  </si>
  <si>
    <t>Bono para Despensa</t>
  </si>
  <si>
    <t>Apoyo a Canastilla Maternal</t>
  </si>
  <si>
    <t>Pago por concepto de servicios curriculares</t>
  </si>
  <si>
    <t>Ayuda para Guarderia a Madres Trabajadoras</t>
  </si>
  <si>
    <t>Apoyo para Utiles Escolares</t>
  </si>
  <si>
    <t>Apoyo para Desarrollo y Capacitacion</t>
  </si>
  <si>
    <t>Ayuda para Servicios de Transporte</t>
  </si>
  <si>
    <t>Bono de Dia de las Madres</t>
  </si>
  <si>
    <t>Materiales y Suministros</t>
  </si>
  <si>
    <t>Materiales de Administracion, Emision de Documentos y Articulos OficiaLes</t>
  </si>
  <si>
    <t>Materiales, Utiles y Equipos menores de oficina</t>
  </si>
  <si>
    <t>Materiales y Utiles de Impresión y reproduccion</t>
  </si>
  <si>
    <t>Materiales, Utiles y Equipos menores de Tecnologias de la informacion y comunicaciones</t>
  </si>
  <si>
    <t>Materiales y Utiles para el Procesamiento de Equipos y Bienes informaticos</t>
  </si>
  <si>
    <t>Materia Impreso e informacion digital</t>
  </si>
  <si>
    <t>Material para Informacion</t>
  </si>
  <si>
    <t>Formatos impresos</t>
  </si>
  <si>
    <t>Material de Limpieza</t>
  </si>
  <si>
    <t>Materiales y Utiles de Enseñanza</t>
  </si>
  <si>
    <t>Materiales Educativos</t>
  </si>
  <si>
    <t>Materiales para el Registro e identificacion de bienes y personas</t>
  </si>
  <si>
    <t>Placas, Engomados, Calcomanias y Hologramas</t>
  </si>
  <si>
    <t>Alimentos y Utensilios</t>
  </si>
  <si>
    <t>Productos Alimenticios para Personas</t>
  </si>
  <si>
    <t>Productos Alimenticios para el Personal de las instalaciones</t>
  </si>
  <si>
    <t>Adquisicion de agua potable</t>
  </si>
  <si>
    <t>Materiales y Articulos de Construccion y Reparacion</t>
  </si>
  <si>
    <t>Materiales Complementarios</t>
  </si>
  <si>
    <t>Combustibles, Lubricantes y Aditivos</t>
  </si>
  <si>
    <t>Combustibles</t>
  </si>
  <si>
    <t>Vestuario, Blancos, Prendas de Proteccion y Articulos Deportivos</t>
  </si>
  <si>
    <t>Vestuario y Uniformes</t>
  </si>
  <si>
    <t>Prendas de seguridad y proteccion personal</t>
  </si>
  <si>
    <t>Herramientas, Refacciones y Accesorios Menores</t>
  </si>
  <si>
    <t>Refacciones y Accesorios Menores de Edificios</t>
  </si>
  <si>
    <t>Refacciones y Accesorios menores de equipo de Computo y tecnologias de la informacion</t>
  </si>
  <si>
    <t>Refacciones y Accesorios menores de equipo de Transporte</t>
  </si>
  <si>
    <t>Servicios Generales</t>
  </si>
  <si>
    <t>Servicios Basicos</t>
  </si>
  <si>
    <t>Energia Electrica</t>
  </si>
  <si>
    <t xml:space="preserve">Agua </t>
  </si>
  <si>
    <t>Telefonia Tradicional</t>
  </si>
  <si>
    <t>Servicios de Acceso de Internet, redes y procesamientos de informacion</t>
  </si>
  <si>
    <t>Servicio de Arrendamiento</t>
  </si>
  <si>
    <t>Arrendamiento de Edificios</t>
  </si>
  <si>
    <t>Arrendamiento de Mobiliario y Equipo de Administracion, educacional y recreativo</t>
  </si>
  <si>
    <t>Arrendamiento de Muebles, Maquinaria y Equipo</t>
  </si>
  <si>
    <t>Arrendamiento de Equipo de Transporte Terrestre</t>
  </si>
  <si>
    <t>Servicios Profesionales, Cientificos, Tecnicos y Otros Servicios</t>
  </si>
  <si>
    <t>Servicios Legales, de contabilidad, auditoria y relacionados</t>
  </si>
  <si>
    <t>Servicios de Apoyo Administrativo, traduccion, fotocopiado e impresión</t>
  </si>
  <si>
    <t>Impresiones y Publicaciones Oficiales</t>
  </si>
  <si>
    <t>Servicios de Vigilancia</t>
  </si>
  <si>
    <t>Servicios Financieros, Bancarios y Comerciales</t>
  </si>
  <si>
    <t>Servicios Financieros y Bancarios</t>
  </si>
  <si>
    <t>Seguros de Bienes Patrimoniales</t>
  </si>
  <si>
    <t>Fletes y Maniobras</t>
  </si>
  <si>
    <t>Servicios de Instalacion, Reparacion, Mantenimiento y Conservacion</t>
  </si>
  <si>
    <t>Conservacion y Mantenimiento menor de inmuebles</t>
  </si>
  <si>
    <t>Mantenimiento y Conservacion de Inmuebles</t>
  </si>
  <si>
    <t>Instalacion, reparacion y mantenimiento de mobiliario y equipo de administracion, educacional y recreativo</t>
  </si>
  <si>
    <t>Mantenimiento y Conservacion de Mobiliario y Equpo</t>
  </si>
  <si>
    <t>Instalacion, reparacion y mantenimiento de equipo de computo y tecnologia de la informaciion</t>
  </si>
  <si>
    <t>Mantenimiento y Conservacion de Bienes Informaticos</t>
  </si>
  <si>
    <t>Reparacion y mantenimiento de equipo de Transporte</t>
  </si>
  <si>
    <t>Mantenimiento y Conservacion de Equipo de Transporte</t>
  </si>
  <si>
    <t>Instalacion, reparacion y mantenimiento de maquinaria, otros equipos y herramientas</t>
  </si>
  <si>
    <t>Mantenimiento y Conservacion de Maquinaria y Equipo</t>
  </si>
  <si>
    <t>Servicios de limpieza y manejo de desechos</t>
  </si>
  <si>
    <t>Servicios de Jardinería y fumigación</t>
  </si>
  <si>
    <t>Servicios de Comunicación Social y Publicidad</t>
  </si>
  <si>
    <t>Difusion por radio, Television y Otros Medios de Mensajes comerciales para promover la venta de bienes o servicios</t>
  </si>
  <si>
    <t>Difusion por radio, television y otros medios de mensajes comerciales para promover la venta de productos o servicios</t>
  </si>
  <si>
    <t>Servicios de Traslado y Viáticos</t>
  </si>
  <si>
    <t>Pasajes Aéreos</t>
  </si>
  <si>
    <t>Pasajes Terrestres</t>
  </si>
  <si>
    <t>Viáticos en el País</t>
  </si>
  <si>
    <t>Gastos de caminio</t>
  </si>
  <si>
    <t>Otros Servicios de Traslado y Hospedaje</t>
  </si>
  <si>
    <t>Cuotas</t>
  </si>
  <si>
    <t>Servicios Oficiales</t>
  </si>
  <si>
    <t>Congresos y Convenciones</t>
  </si>
  <si>
    <t>Otros Servicios Generales</t>
  </si>
  <si>
    <t>Impuestos y Derechos</t>
  </si>
  <si>
    <t>Sentencias y Resoluciones Judiciales</t>
  </si>
  <si>
    <t>Impuestos sobre Nominas</t>
  </si>
  <si>
    <t>Transferencias, Asignaciones, Subsidios y Otras Ayudas</t>
  </si>
  <si>
    <t>Ayudas Sociales</t>
  </si>
  <si>
    <t>Ayudas Sociales e Institucionales sin fines de lucro</t>
  </si>
  <si>
    <t>Bienes Muebles, Inmuebles e Intangibles</t>
  </si>
  <si>
    <t>Mobiliario y Equipo de Administración</t>
  </si>
  <si>
    <t>Muebles de Oficina y estantería</t>
  </si>
  <si>
    <t>Muebles de Oficina y Estantería</t>
  </si>
  <si>
    <t>Equipo de Computo y de Tecnologias de la Informacion</t>
  </si>
  <si>
    <t>Mobiliario y Equipo Educacional y Recreativo</t>
  </si>
  <si>
    <t>Equipos y Aparatos Audiovisuales</t>
  </si>
  <si>
    <t>Camaras Fotograficas y de Video</t>
  </si>
  <si>
    <t>Vehiculos y Equipo de Transporte</t>
  </si>
  <si>
    <t>Automoviles y Camiones</t>
  </si>
  <si>
    <t>Maquinaria, Otros Equipos y Herramientas</t>
  </si>
  <si>
    <t>Sistemas de Aire Acondicionado, calefaccion y refrigeracion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</si>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</sst>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justify" vertical="top" wrapText="1"/>
    </xf>
    <xf numFmtId="43" fontId="7" fillId="0" borderId="11" xfId="0" applyNumberFormat="1" applyFont="1" applyFill="1" applyBorder="1" applyAlignment="1" applyProtection="1">
      <alignment horizontal="right" vertical="center" wrapText="1"/>
    </xf>
    <xf numFmtId="9" fontId="7" fillId="0" borderId="12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 indent="1"/>
    </xf>
    <xf numFmtId="0" fontId="9" fillId="0" borderId="11" xfId="0" applyFont="1" applyBorder="1" applyAlignment="1">
      <alignment horizontal="justify" vertical="top" wrapText="1"/>
    </xf>
    <xf numFmtId="43" fontId="9" fillId="0" borderId="11" xfId="0" applyNumberFormat="1" applyFont="1" applyFill="1" applyBorder="1" applyAlignment="1" applyProtection="1">
      <alignment horizontal="right" vertical="center" wrapText="1"/>
    </xf>
    <xf numFmtId="43" fontId="9" fillId="0" borderId="11" xfId="1" applyNumberFormat="1" applyFont="1" applyBorder="1" applyAlignment="1">
      <alignment horizontal="justify" vertical="center" wrapText="1"/>
    </xf>
    <xf numFmtId="9" fontId="9" fillId="0" borderId="12" xfId="2" applyFont="1" applyBorder="1" applyAlignment="1">
      <alignment horizontal="center" vertical="center" wrapText="1"/>
    </xf>
    <xf numFmtId="3" fontId="9" fillId="0" borderId="0" xfId="0" applyNumberFormat="1" applyFont="1"/>
    <xf numFmtId="0" fontId="9" fillId="0" borderId="0" xfId="0" applyFont="1"/>
    <xf numFmtId="0" fontId="9" fillId="0" borderId="10" xfId="0" applyFont="1" applyBorder="1" applyAlignment="1">
      <alignment horizontal="left" vertical="top" wrapText="1" indent="2"/>
    </xf>
    <xf numFmtId="43" fontId="9" fillId="0" borderId="11" xfId="0" applyNumberFormat="1" applyFont="1" applyBorder="1" applyAlignment="1">
      <alignment horizontal="justify" vertical="center" wrapText="1"/>
    </xf>
    <xf numFmtId="0" fontId="9" fillId="0" borderId="10" xfId="0" applyFont="1" applyBorder="1" applyAlignment="1">
      <alignment horizontal="left" vertical="top" wrapText="1" indent="3"/>
    </xf>
    <xf numFmtId="43" fontId="9" fillId="0" borderId="11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43" fontId="7" fillId="0" borderId="8" xfId="0" applyNumberFormat="1" applyFont="1" applyFill="1" applyBorder="1" applyAlignment="1" applyProtection="1">
      <alignment horizontal="right" vertical="center" wrapText="1"/>
    </xf>
    <xf numFmtId="9" fontId="9" fillId="0" borderId="9" xfId="2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A480B4F-BB4C-47EA-AED8-953B728C6BDB}"/>
            </a:ext>
          </a:extLst>
        </xdr:cNvPr>
        <xdr:cNvSpPr txBox="1"/>
      </xdr:nvSpPr>
      <xdr:spPr>
        <a:xfrm>
          <a:off x="3543300" y="7307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229621</xdr:colOff>
      <xdr:row>0</xdr:row>
      <xdr:rowOff>42522</xdr:rowOff>
    </xdr:from>
    <xdr:ext cx="1226791" cy="255134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E52906E0-5739-4993-9116-515DB0F84A9A}"/>
            </a:ext>
          </a:extLst>
        </xdr:cNvPr>
        <xdr:cNvSpPr txBox="1"/>
      </xdr:nvSpPr>
      <xdr:spPr>
        <a:xfrm>
          <a:off x="8263278" y="42522"/>
          <a:ext cx="1226791" cy="25513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0</xdr:colOff>
      <xdr:row>3</xdr:row>
      <xdr:rowOff>142875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1611D04B-F804-41C5-AF8A-E06C37DA44DB}"/>
            </a:ext>
          </a:extLst>
        </xdr:cNvPr>
        <xdr:cNvSpPr txBox="1"/>
      </xdr:nvSpPr>
      <xdr:spPr>
        <a:xfrm>
          <a:off x="3543300" y="7307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3</xdr:row>
      <xdr:rowOff>142875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93FACA49-7431-4869-988D-BB7056A869E2}"/>
            </a:ext>
          </a:extLst>
        </xdr:cNvPr>
        <xdr:cNvSpPr txBox="1"/>
      </xdr:nvSpPr>
      <xdr:spPr>
        <a:xfrm>
          <a:off x="7135586" y="7307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3200400" cy="66251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7CC38F9-46BB-4171-B9F1-939DE9D61C68}"/>
            </a:ext>
          </a:extLst>
        </xdr:cNvPr>
        <xdr:cNvSpPr txBox="1"/>
      </xdr:nvSpPr>
      <xdr:spPr>
        <a:xfrm>
          <a:off x="734786" y="39716529"/>
          <a:ext cx="3200400" cy="662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DAMIAN ARMANDO BENITEZ ALCANTAR</a:t>
          </a:r>
          <a:endParaRPr kumimoji="0" lang="es-MX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DIRECTOR DE ADMINISTRACION Y FINANZAS</a:t>
          </a:r>
          <a:endParaRPr kumimoji="0" lang="es-MX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ctr"/>
          <a:endParaRPr lang="es-MX" sz="1200"/>
        </a:p>
      </xdr:txBody>
    </xdr:sp>
    <xdr:clientData/>
  </xdr:oneCellAnchor>
  <xdr:oneCellAnchor>
    <xdr:from>
      <xdr:col>4</xdr:col>
      <xdr:colOff>95251</xdr:colOff>
      <xdr:row>180</xdr:row>
      <xdr:rowOff>200024</xdr:rowOff>
    </xdr:from>
    <xdr:ext cx="2933699" cy="676275"/>
    <xdr:sp macro="" textlink="">
      <xdr:nvSpPr>
        <xdr:cNvPr id="7" name="CuadroTexto 5">
          <a:extLst>
            <a:ext uri="{FF2B5EF4-FFF2-40B4-BE49-F238E27FC236}">
              <a16:creationId xmlns:a16="http://schemas.microsoft.com/office/drawing/2014/main" id="{CF4AA674-2394-454E-9A3C-5E8AED48B5EE}"/>
            </a:ext>
          </a:extLst>
        </xdr:cNvPr>
        <xdr:cNvSpPr txBox="1"/>
      </xdr:nvSpPr>
      <xdr:spPr>
        <a:xfrm>
          <a:off x="5434694" y="39715166"/>
          <a:ext cx="2933699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MA. ENGRACIA CARRAZCO VALENZUELA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DIRECTORA GENERAL</a:t>
          </a:r>
          <a:endParaRPr kumimoji="0" lang="es-MX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ctr"/>
          <a:endParaRPr lang="es-MX" sz="1200"/>
        </a:p>
      </xdr:txBody>
    </xdr:sp>
    <xdr:clientData/>
  </xdr:oneCellAnchor>
  <xdr:oneCellAnchor>
    <xdr:from>
      <xdr:col>4</xdr:col>
      <xdr:colOff>381000</xdr:colOff>
      <xdr:row>3</xdr:row>
      <xdr:rowOff>38100</xdr:rowOff>
    </xdr:from>
    <xdr:ext cx="3524250" cy="342900"/>
    <xdr:sp macro="" textlink="">
      <xdr:nvSpPr>
        <xdr:cNvPr id="8" name="10 CuadroTexto">
          <a:extLst>
            <a:ext uri="{FF2B5EF4-FFF2-40B4-BE49-F238E27FC236}">
              <a16:creationId xmlns:a16="http://schemas.microsoft.com/office/drawing/2014/main" id="{69F22616-3B07-4B27-8469-E09BE0226068}"/>
            </a:ext>
          </a:extLst>
        </xdr:cNvPr>
        <xdr:cNvSpPr txBox="1"/>
      </xdr:nvSpPr>
      <xdr:spPr>
        <a:xfrm>
          <a:off x="5720443" y="625929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I%20TRIMESTRE/2do%20trimestral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 FORMATOS  "/>
      <sheetName val="ETCA-I-01"/>
      <sheetName val="ETCA-I-02"/>
      <sheetName val="ETCA-I-03"/>
      <sheetName val="ETCA-I-04"/>
      <sheetName val="ETCA-I-05"/>
      <sheetName val="ETCA-I-06"/>
      <sheetName val="ETCA-I-07"/>
      <sheetName val="ETCA-I-08"/>
      <sheetName val="ETCA-I-09"/>
      <sheetName val="ETCA-I-10"/>
      <sheetName val="ETCA-I-11"/>
      <sheetName val="ETCA-I-12 (Notas)"/>
      <sheetName val="ETCA-II-01"/>
      <sheetName val="ETCA-II-02"/>
      <sheetName val="ETCA-II-03"/>
      <sheetName val="ETCA-II-04"/>
      <sheetName val="ETCA-II-05"/>
      <sheetName val="ETCA-II-06"/>
      <sheetName val="ETCA-II-07"/>
      <sheetName val="ETCA-II-08"/>
      <sheetName val="ETCA-II-09"/>
      <sheetName val="ETCA-II-10"/>
      <sheetName val="ETCA-II-11"/>
      <sheetName val="ETCA-II-12"/>
      <sheetName val="ETCA-II-13"/>
      <sheetName val="ETCA-II-14"/>
      <sheetName val="ETCA-II-15"/>
      <sheetName val="ETCA-II-16"/>
      <sheetName val="ETCA-II-17"/>
      <sheetName val="ETCA-III-01"/>
      <sheetName val="ETCA-III-03"/>
      <sheetName val="ETCA-III-04"/>
      <sheetName val="ETCA-III-05"/>
      <sheetName val="ETCA-IV-01"/>
      <sheetName val="ETCA-IV-02"/>
      <sheetName val="ETCA-IV-03"/>
      <sheetName val="ETCA-IV-04"/>
      <sheetName val="ETCA-IV-06 "/>
      <sheetName val="ANEXO A"/>
      <sheetName val="ANEXO B"/>
      <sheetName val="ANEXO C"/>
      <sheetName val="ANEXO MIR "/>
    </sheetNames>
    <sheetDataSet>
      <sheetData sheetId="0"/>
      <sheetData sheetId="1">
        <row r="1">
          <cell r="A1" t="str">
            <v>INSTITUTO SONORENSE DE EDUCACION PARA LOS ADULTOS</v>
          </cell>
        </row>
      </sheetData>
      <sheetData sheetId="2"/>
      <sheetData sheetId="3">
        <row r="3">
          <cell r="A3" t="str">
            <v>Del 01 de Enero al 30 de Junio de 2023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topLeftCell="A172" zoomScale="112" zoomScaleNormal="112" zoomScaleSheetLayoutView="100" workbookViewId="0">
      <selection activeCell="F158" sqref="F158"/>
    </sheetView>
  </sheetViews>
  <sheetFormatPr baseColWidth="10" defaultColWidth="11.3828125" defaultRowHeight="14.15" x14ac:dyDescent="0.35"/>
  <cols>
    <col min="1" max="1" width="10.3828125" style="44" customWidth="1"/>
    <col min="2" max="2" width="39.69140625" style="2" customWidth="1"/>
    <col min="3" max="7" width="12.69140625" style="2" customWidth="1"/>
    <col min="8" max="8" width="14.53515625" style="2" customWidth="1"/>
    <col min="9" max="9" width="9.3828125" style="2" customWidth="1"/>
    <col min="10" max="16384" width="11.3828125" style="15"/>
  </cols>
  <sheetData>
    <row r="1" spans="1:10" s="2" customFormat="1" ht="15.45" x14ac:dyDescent="0.4">
      <c r="A1" s="1" t="str">
        <f>'[1]ETCA-I-01'!A1:G1</f>
        <v>INSTITUTO SONORENSE DE EDUCACION PARA LOS ADULTOS</v>
      </c>
      <c r="B1" s="1"/>
      <c r="C1" s="1"/>
      <c r="D1" s="1"/>
      <c r="E1" s="1"/>
      <c r="F1" s="1"/>
      <c r="G1" s="1"/>
      <c r="H1" s="1"/>
      <c r="I1" s="1"/>
    </row>
    <row r="2" spans="1:10" s="3" customFormat="1" ht="15.45" x14ac:dyDescent="0.4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s="3" customFormat="1" ht="15.45" x14ac:dyDescent="0.4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10" s="3" customFormat="1" ht="15.45" x14ac:dyDescent="0.4">
      <c r="A4" s="4" t="str">
        <f>'[1]ETCA-I-03'!A3:D3</f>
        <v>Del 01 de Enero al 30 de Junio de 2023</v>
      </c>
      <c r="B4" s="4"/>
      <c r="C4" s="4"/>
      <c r="D4" s="4"/>
      <c r="E4" s="4"/>
      <c r="F4" s="4"/>
      <c r="G4" s="4"/>
      <c r="H4" s="4"/>
      <c r="I4" s="4"/>
    </row>
    <row r="5" spans="1:10" s="9" customFormat="1" ht="14.6" thickBot="1" x14ac:dyDescent="0.45">
      <c r="A5" s="5"/>
      <c r="B5" s="5"/>
      <c r="C5" s="6" t="s">
        <v>2</v>
      </c>
      <c r="D5" s="6"/>
      <c r="E5" s="6"/>
      <c r="F5" s="5"/>
      <c r="G5" s="7"/>
      <c r="H5" s="8"/>
      <c r="I5" s="8"/>
    </row>
    <row r="6" spans="1:10" ht="38.25" customHeight="1" x14ac:dyDescent="0.35">
      <c r="A6" s="10" t="s">
        <v>3</v>
      </c>
      <c r="B6" s="11"/>
      <c r="C6" s="12" t="s">
        <v>4</v>
      </c>
      <c r="D6" s="12" t="s">
        <v>5</v>
      </c>
      <c r="E6" s="12" t="s">
        <v>6</v>
      </c>
      <c r="F6" s="13" t="s">
        <v>7</v>
      </c>
      <c r="G6" s="13" t="s">
        <v>8</v>
      </c>
      <c r="H6" s="12" t="s">
        <v>9</v>
      </c>
      <c r="I6" s="14" t="s">
        <v>10</v>
      </c>
    </row>
    <row r="7" spans="1:10" ht="18" customHeight="1" thickBot="1" x14ac:dyDescent="0.4">
      <c r="A7" s="16"/>
      <c r="B7" s="17"/>
      <c r="C7" s="18" t="s">
        <v>11</v>
      </c>
      <c r="D7" s="18" t="s">
        <v>12</v>
      </c>
      <c r="E7" s="18" t="s">
        <v>13</v>
      </c>
      <c r="F7" s="19" t="s">
        <v>14</v>
      </c>
      <c r="G7" s="19" t="s">
        <v>15</v>
      </c>
      <c r="H7" s="18" t="s">
        <v>16</v>
      </c>
      <c r="I7" s="20" t="s">
        <v>17</v>
      </c>
    </row>
    <row r="8" spans="1:10" ht="6" customHeight="1" x14ac:dyDescent="0.35">
      <c r="A8" s="21"/>
      <c r="B8" s="22"/>
      <c r="C8" s="23"/>
      <c r="D8" s="23"/>
      <c r="E8" s="23"/>
      <c r="F8" s="23"/>
      <c r="G8" s="23"/>
      <c r="H8" s="23"/>
      <c r="I8" s="24"/>
    </row>
    <row r="9" spans="1:10" ht="20.149999999999999" customHeight="1" x14ac:dyDescent="0.35">
      <c r="A9" s="25">
        <v>1000</v>
      </c>
      <c r="B9" s="26" t="s">
        <v>18</v>
      </c>
      <c r="C9" s="27">
        <v>81504652</v>
      </c>
      <c r="D9" s="27">
        <v>0</v>
      </c>
      <c r="E9" s="27">
        <f>C9+D9</f>
        <v>81504652</v>
      </c>
      <c r="F9" s="27">
        <f>F10+F13+F16+F26+F37</f>
        <v>32980399</v>
      </c>
      <c r="G9" s="27">
        <f>G10+G13+G16+G26+G37</f>
        <v>31037742</v>
      </c>
      <c r="H9" s="27">
        <f>E9-F9</f>
        <v>48524253</v>
      </c>
      <c r="I9" s="28">
        <f>IF(E9=0,"",F9/E9)</f>
        <v>0.40464437539098996</v>
      </c>
    </row>
    <row r="10" spans="1:10" s="35" customFormat="1" ht="17.25" customHeight="1" x14ac:dyDescent="0.35">
      <c r="A10" s="29">
        <v>1100</v>
      </c>
      <c r="B10" s="30" t="s">
        <v>19</v>
      </c>
      <c r="C10" s="31">
        <v>28626596</v>
      </c>
      <c r="D10" s="32"/>
      <c r="E10" s="31">
        <f>C10+D10</f>
        <v>28626596</v>
      </c>
      <c r="F10" s="31">
        <f>F11</f>
        <v>13634266</v>
      </c>
      <c r="G10" s="31">
        <f>G11</f>
        <v>13090529</v>
      </c>
      <c r="H10" s="27">
        <f t="shared" ref="H10:H73" si="0">E10-F10</f>
        <v>14992330</v>
      </c>
      <c r="I10" s="33">
        <f t="shared" ref="I10:I73" si="1">IF(E10=0,"",F10/E10)</f>
        <v>0.47627968061588599</v>
      </c>
      <c r="J10" s="34"/>
    </row>
    <row r="11" spans="1:10" s="35" customFormat="1" ht="17.25" customHeight="1" x14ac:dyDescent="0.35">
      <c r="A11" s="36">
        <v>113</v>
      </c>
      <c r="B11" s="30" t="s">
        <v>20</v>
      </c>
      <c r="C11" s="31">
        <v>28626596</v>
      </c>
      <c r="D11" s="37"/>
      <c r="E11" s="31">
        <f t="shared" ref="E11:E74" si="2">C11+D11</f>
        <v>28626596</v>
      </c>
      <c r="F11" s="31">
        <f>F12</f>
        <v>13634266</v>
      </c>
      <c r="G11" s="31">
        <f>G12</f>
        <v>13090529</v>
      </c>
      <c r="H11" s="27">
        <f t="shared" si="0"/>
        <v>14992330</v>
      </c>
      <c r="I11" s="33">
        <f t="shared" si="1"/>
        <v>0.47627968061588599</v>
      </c>
    </row>
    <row r="12" spans="1:10" s="35" customFormat="1" ht="17.25" customHeight="1" x14ac:dyDescent="0.35">
      <c r="A12" s="38">
        <v>11301</v>
      </c>
      <c r="B12" s="30" t="s">
        <v>21</v>
      </c>
      <c r="C12" s="31">
        <v>28626596</v>
      </c>
      <c r="D12" s="37"/>
      <c r="E12" s="31">
        <f t="shared" si="2"/>
        <v>28626596</v>
      </c>
      <c r="F12" s="31">
        <v>13634266</v>
      </c>
      <c r="G12" s="31">
        <v>13090529</v>
      </c>
      <c r="H12" s="27">
        <f t="shared" si="0"/>
        <v>14992330</v>
      </c>
      <c r="I12" s="33">
        <f t="shared" si="1"/>
        <v>0.47627968061588599</v>
      </c>
    </row>
    <row r="13" spans="1:10" s="35" customFormat="1" ht="17.25" customHeight="1" x14ac:dyDescent="0.35">
      <c r="A13" s="29">
        <v>1200</v>
      </c>
      <c r="B13" s="30" t="s">
        <v>22</v>
      </c>
      <c r="C13" s="31">
        <v>6547470</v>
      </c>
      <c r="D13" s="31">
        <f>D14</f>
        <v>-137220</v>
      </c>
      <c r="E13" s="31">
        <f t="shared" si="2"/>
        <v>6410250</v>
      </c>
      <c r="F13" s="31">
        <f>F14</f>
        <v>3049009</v>
      </c>
      <c r="G13" s="31">
        <f>G14</f>
        <v>2991139</v>
      </c>
      <c r="H13" s="27">
        <f t="shared" si="0"/>
        <v>3361241</v>
      </c>
      <c r="I13" s="33">
        <f t="shared" si="1"/>
        <v>0.47564587964587962</v>
      </c>
      <c r="J13" s="34"/>
    </row>
    <row r="14" spans="1:10" s="35" customFormat="1" ht="17.25" customHeight="1" x14ac:dyDescent="0.35">
      <c r="A14" s="36">
        <v>121</v>
      </c>
      <c r="B14" s="30" t="s">
        <v>23</v>
      </c>
      <c r="C14" s="31">
        <v>6547470</v>
      </c>
      <c r="D14" s="31">
        <f>D15</f>
        <v>-137220</v>
      </c>
      <c r="E14" s="31">
        <f t="shared" si="2"/>
        <v>6410250</v>
      </c>
      <c r="F14" s="31">
        <f>F15</f>
        <v>3049009</v>
      </c>
      <c r="G14" s="31">
        <f>G15</f>
        <v>2991139</v>
      </c>
      <c r="H14" s="27">
        <f t="shared" si="0"/>
        <v>3361241</v>
      </c>
      <c r="I14" s="33">
        <f t="shared" si="1"/>
        <v>0.47564587964587962</v>
      </c>
    </row>
    <row r="15" spans="1:10" s="35" customFormat="1" ht="17.25" customHeight="1" x14ac:dyDescent="0.35">
      <c r="A15" s="38">
        <v>12101</v>
      </c>
      <c r="B15" s="30" t="s">
        <v>24</v>
      </c>
      <c r="C15" s="31">
        <v>6547470</v>
      </c>
      <c r="D15" s="31">
        <v>-137220</v>
      </c>
      <c r="E15" s="31">
        <f t="shared" si="2"/>
        <v>6410250</v>
      </c>
      <c r="F15" s="31">
        <v>3049009</v>
      </c>
      <c r="G15" s="31">
        <v>2991139</v>
      </c>
      <c r="H15" s="27">
        <f t="shared" si="0"/>
        <v>3361241</v>
      </c>
      <c r="I15" s="33">
        <f t="shared" si="1"/>
        <v>0.47564587964587962</v>
      </c>
    </row>
    <row r="16" spans="1:10" s="35" customFormat="1" ht="17.25" customHeight="1" x14ac:dyDescent="0.35">
      <c r="A16" s="29">
        <v>1300</v>
      </c>
      <c r="B16" s="30" t="s">
        <v>25</v>
      </c>
      <c r="C16" s="31">
        <v>8190216</v>
      </c>
      <c r="D16" s="31">
        <f>D19</f>
        <v>137220</v>
      </c>
      <c r="E16" s="31">
        <f t="shared" si="2"/>
        <v>8327436</v>
      </c>
      <c r="F16" s="31">
        <f>F17+F19+F24</f>
        <v>3268002</v>
      </c>
      <c r="G16" s="31">
        <f>G17+G19+G24</f>
        <v>3266784</v>
      </c>
      <c r="H16" s="27">
        <f t="shared" si="0"/>
        <v>5059434</v>
      </c>
      <c r="I16" s="33">
        <f t="shared" si="1"/>
        <v>0.39243796049588375</v>
      </c>
      <c r="J16" s="34"/>
    </row>
    <row r="17" spans="1:12" s="35" customFormat="1" ht="17.25" customHeight="1" x14ac:dyDescent="0.35">
      <c r="A17" s="36">
        <v>131</v>
      </c>
      <c r="B17" s="30" t="s">
        <v>26</v>
      </c>
      <c r="C17" s="31">
        <v>499532.00000000012</v>
      </c>
      <c r="D17" s="31"/>
      <c r="E17" s="31">
        <f t="shared" si="2"/>
        <v>499532.00000000012</v>
      </c>
      <c r="F17" s="31">
        <f>F18</f>
        <v>231063</v>
      </c>
      <c r="G17" s="31">
        <f>G18</f>
        <v>231063</v>
      </c>
      <c r="H17" s="27">
        <f t="shared" si="0"/>
        <v>268469.00000000012</v>
      </c>
      <c r="I17" s="33">
        <f t="shared" si="1"/>
        <v>0.46255895518205031</v>
      </c>
    </row>
    <row r="18" spans="1:12" s="35" customFormat="1" ht="17.25" customHeight="1" x14ac:dyDescent="0.35">
      <c r="A18" s="38">
        <v>13101</v>
      </c>
      <c r="B18" s="30" t="s">
        <v>27</v>
      </c>
      <c r="C18" s="31">
        <v>499532.00000000012</v>
      </c>
      <c r="D18" s="31"/>
      <c r="E18" s="31">
        <f t="shared" si="2"/>
        <v>499532.00000000012</v>
      </c>
      <c r="F18" s="31">
        <v>231063</v>
      </c>
      <c r="G18" s="31">
        <v>231063</v>
      </c>
      <c r="H18" s="27">
        <f t="shared" si="0"/>
        <v>268469.00000000012</v>
      </c>
      <c r="I18" s="33">
        <f t="shared" si="1"/>
        <v>0.46255895518205031</v>
      </c>
    </row>
    <row r="19" spans="1:12" s="35" customFormat="1" ht="17.25" customHeight="1" x14ac:dyDescent="0.35">
      <c r="A19" s="36">
        <v>132</v>
      </c>
      <c r="B19" s="30" t="s">
        <v>28</v>
      </c>
      <c r="C19" s="31">
        <v>5071609</v>
      </c>
      <c r="D19" s="31">
        <f>D20</f>
        <v>137220</v>
      </c>
      <c r="E19" s="31">
        <f t="shared" si="2"/>
        <v>5208829</v>
      </c>
      <c r="F19" s="31">
        <f>F20+F21</f>
        <v>1782414</v>
      </c>
      <c r="G19" s="31">
        <f>G20+G21+G22+G23</f>
        <v>1782414</v>
      </c>
      <c r="H19" s="27">
        <f t="shared" si="0"/>
        <v>3426415</v>
      </c>
      <c r="I19" s="33">
        <f t="shared" si="1"/>
        <v>0.34219092237429949</v>
      </c>
    </row>
    <row r="20" spans="1:12" s="35" customFormat="1" ht="17.25" customHeight="1" x14ac:dyDescent="0.35">
      <c r="A20" s="38">
        <v>13201</v>
      </c>
      <c r="B20" s="30" t="s">
        <v>29</v>
      </c>
      <c r="C20" s="31">
        <v>1074959</v>
      </c>
      <c r="D20" s="31">
        <v>137220</v>
      </c>
      <c r="E20" s="31">
        <f t="shared" si="2"/>
        <v>1212179</v>
      </c>
      <c r="F20" s="31">
        <v>646873</v>
      </c>
      <c r="G20" s="31">
        <v>646873</v>
      </c>
      <c r="H20" s="27">
        <f t="shared" si="0"/>
        <v>565306</v>
      </c>
      <c r="I20" s="33">
        <f t="shared" si="1"/>
        <v>0.53364478348494737</v>
      </c>
    </row>
    <row r="21" spans="1:12" s="35" customFormat="1" ht="17.25" customHeight="1" x14ac:dyDescent="0.35">
      <c r="A21" s="38">
        <v>13202</v>
      </c>
      <c r="B21" s="30" t="s">
        <v>30</v>
      </c>
      <c r="C21" s="31">
        <v>3246473.9999999995</v>
      </c>
      <c r="D21" s="37"/>
      <c r="E21" s="31">
        <f t="shared" si="2"/>
        <v>3246473.9999999995</v>
      </c>
      <c r="F21" s="31">
        <v>1135541</v>
      </c>
      <c r="G21" s="31">
        <v>1135541</v>
      </c>
      <c r="H21" s="27">
        <f t="shared" si="0"/>
        <v>2110932.9999999995</v>
      </c>
      <c r="I21" s="33">
        <f t="shared" si="1"/>
        <v>0.34977671159541096</v>
      </c>
    </row>
    <row r="22" spans="1:12" s="35" customFormat="1" ht="17.25" customHeight="1" x14ac:dyDescent="0.35">
      <c r="A22" s="38">
        <v>13203</v>
      </c>
      <c r="B22" s="30" t="s">
        <v>31</v>
      </c>
      <c r="C22" s="31">
        <v>359217.99999999988</v>
      </c>
      <c r="D22" s="37"/>
      <c r="E22" s="31">
        <f t="shared" si="2"/>
        <v>359217.99999999988</v>
      </c>
      <c r="F22" s="31">
        <v>0</v>
      </c>
      <c r="G22" s="31">
        <v>0</v>
      </c>
      <c r="H22" s="27">
        <f t="shared" si="0"/>
        <v>359217.99999999988</v>
      </c>
      <c r="I22" s="33">
        <f t="shared" si="1"/>
        <v>0</v>
      </c>
    </row>
    <row r="23" spans="1:12" s="35" customFormat="1" ht="29.25" customHeight="1" x14ac:dyDescent="0.35">
      <c r="A23" s="38">
        <v>13204</v>
      </c>
      <c r="B23" s="30" t="s">
        <v>32</v>
      </c>
      <c r="C23" s="31">
        <v>390958</v>
      </c>
      <c r="D23" s="37"/>
      <c r="E23" s="31">
        <f t="shared" si="2"/>
        <v>390958</v>
      </c>
      <c r="F23" s="31">
        <v>0</v>
      </c>
      <c r="G23" s="31">
        <v>0</v>
      </c>
      <c r="H23" s="27">
        <f t="shared" si="0"/>
        <v>390958</v>
      </c>
      <c r="I23" s="33">
        <f t="shared" si="1"/>
        <v>0</v>
      </c>
    </row>
    <row r="24" spans="1:12" s="35" customFormat="1" ht="25.5" customHeight="1" x14ac:dyDescent="0.35">
      <c r="A24" s="36">
        <v>134</v>
      </c>
      <c r="B24" s="30" t="s">
        <v>33</v>
      </c>
      <c r="C24" s="31">
        <v>2619075</v>
      </c>
      <c r="D24" s="37"/>
      <c r="E24" s="31">
        <f t="shared" si="2"/>
        <v>2619075</v>
      </c>
      <c r="F24" s="31">
        <f>F25</f>
        <v>1254525</v>
      </c>
      <c r="G24" s="31">
        <f>G25</f>
        <v>1253307</v>
      </c>
      <c r="H24" s="27">
        <f t="shared" si="0"/>
        <v>1364550</v>
      </c>
      <c r="I24" s="33">
        <f t="shared" si="1"/>
        <v>0.47899544686578277</v>
      </c>
    </row>
    <row r="25" spans="1:12" s="35" customFormat="1" ht="17.25" customHeight="1" x14ac:dyDescent="0.35">
      <c r="A25" s="38">
        <v>13403</v>
      </c>
      <c r="B25" s="30" t="s">
        <v>34</v>
      </c>
      <c r="C25" s="31">
        <v>2619075</v>
      </c>
      <c r="D25" s="37"/>
      <c r="E25" s="31">
        <f t="shared" si="2"/>
        <v>2619075</v>
      </c>
      <c r="F25" s="31">
        <v>1254525</v>
      </c>
      <c r="G25" s="31">
        <v>1253307</v>
      </c>
      <c r="H25" s="27">
        <f t="shared" si="0"/>
        <v>1364550</v>
      </c>
      <c r="I25" s="33">
        <f t="shared" si="1"/>
        <v>0.47899544686578277</v>
      </c>
    </row>
    <row r="26" spans="1:12" s="35" customFormat="1" ht="17.25" customHeight="1" x14ac:dyDescent="0.35">
      <c r="A26" s="29">
        <v>1400</v>
      </c>
      <c r="B26" s="30" t="s">
        <v>35</v>
      </c>
      <c r="C26" s="31">
        <v>6273734.0000000009</v>
      </c>
      <c r="D26" s="37"/>
      <c r="E26" s="31">
        <f t="shared" si="2"/>
        <v>6273734.0000000009</v>
      </c>
      <c r="F26" s="31">
        <f>F27+F30+F32+F34</f>
        <v>3601441</v>
      </c>
      <c r="G26" s="31">
        <f>G27+G30+G32+G34</f>
        <v>2842014</v>
      </c>
      <c r="H26" s="27">
        <f t="shared" si="0"/>
        <v>2672293.0000000009</v>
      </c>
      <c r="I26" s="33">
        <f t="shared" si="1"/>
        <v>0.57405063714846682</v>
      </c>
      <c r="J26" s="34"/>
    </row>
    <row r="27" spans="1:12" s="35" customFormat="1" ht="17.25" customHeight="1" x14ac:dyDescent="0.35">
      <c r="A27" s="36">
        <v>141</v>
      </c>
      <c r="B27" s="30" t="s">
        <v>36</v>
      </c>
      <c r="C27" s="31">
        <v>3070620.0000000005</v>
      </c>
      <c r="D27" s="37"/>
      <c r="E27" s="31">
        <f t="shared" si="2"/>
        <v>3070620.0000000005</v>
      </c>
      <c r="F27" s="31">
        <f>F28+F29</f>
        <v>1453749</v>
      </c>
      <c r="G27" s="31">
        <f>G28+G29</f>
        <v>976818</v>
      </c>
      <c r="H27" s="27">
        <f t="shared" si="0"/>
        <v>1616871.0000000005</v>
      </c>
      <c r="I27" s="33">
        <f t="shared" si="1"/>
        <v>0.47343826328233379</v>
      </c>
      <c r="J27" s="34"/>
    </row>
    <row r="28" spans="1:12" s="35" customFormat="1" ht="17.25" customHeight="1" x14ac:dyDescent="0.35">
      <c r="A28" s="38">
        <v>14101</v>
      </c>
      <c r="B28" s="30" t="s">
        <v>37</v>
      </c>
      <c r="C28" s="31">
        <v>2333419.0000000005</v>
      </c>
      <c r="D28" s="37"/>
      <c r="E28" s="31">
        <f t="shared" si="2"/>
        <v>2333419.0000000005</v>
      </c>
      <c r="F28" s="31">
        <v>1102793</v>
      </c>
      <c r="G28" s="31">
        <v>741925</v>
      </c>
      <c r="H28" s="27">
        <f t="shared" si="0"/>
        <v>1230626.0000000005</v>
      </c>
      <c r="I28" s="33">
        <f t="shared" si="1"/>
        <v>0.47260821995535296</v>
      </c>
      <c r="J28" s="34"/>
    </row>
    <row r="29" spans="1:12" s="35" customFormat="1" ht="17.25" customHeight="1" x14ac:dyDescent="0.35">
      <c r="A29" s="38">
        <v>14106</v>
      </c>
      <c r="B29" s="30" t="s">
        <v>38</v>
      </c>
      <c r="C29" s="31">
        <v>737201</v>
      </c>
      <c r="D29" s="37"/>
      <c r="E29" s="31">
        <f t="shared" si="2"/>
        <v>737201</v>
      </c>
      <c r="F29" s="31">
        <v>350956</v>
      </c>
      <c r="G29" s="31">
        <v>234893</v>
      </c>
      <c r="H29" s="27">
        <f t="shared" si="0"/>
        <v>386245</v>
      </c>
      <c r="I29" s="33">
        <f t="shared" si="1"/>
        <v>0.47606555064358297</v>
      </c>
      <c r="J29" s="34"/>
    </row>
    <row r="30" spans="1:12" s="35" customFormat="1" ht="17.25" customHeight="1" x14ac:dyDescent="0.35">
      <c r="A30" s="36">
        <v>142</v>
      </c>
      <c r="B30" s="30" t="s">
        <v>39</v>
      </c>
      <c r="C30" s="31">
        <v>1160949.0000000002</v>
      </c>
      <c r="D30" s="37"/>
      <c r="E30" s="31">
        <f t="shared" si="2"/>
        <v>1160949.0000000002</v>
      </c>
      <c r="F30" s="31">
        <f>F31</f>
        <v>552689</v>
      </c>
      <c r="G30" s="31">
        <f>G31</f>
        <v>369911</v>
      </c>
      <c r="H30" s="27">
        <f t="shared" si="0"/>
        <v>608260.00000000023</v>
      </c>
      <c r="I30" s="33">
        <f t="shared" si="1"/>
        <v>0.47606656278613435</v>
      </c>
      <c r="J30" s="34"/>
    </row>
    <row r="31" spans="1:12" s="35" customFormat="1" ht="17.25" customHeight="1" x14ac:dyDescent="0.35">
      <c r="A31" s="38">
        <v>14201</v>
      </c>
      <c r="B31" s="30" t="s">
        <v>40</v>
      </c>
      <c r="C31" s="31">
        <v>1160949.0000000002</v>
      </c>
      <c r="D31" s="37"/>
      <c r="E31" s="31">
        <f t="shared" si="2"/>
        <v>1160949.0000000002</v>
      </c>
      <c r="F31" s="31">
        <v>552689</v>
      </c>
      <c r="G31" s="31">
        <v>369911</v>
      </c>
      <c r="H31" s="27">
        <f t="shared" si="0"/>
        <v>608260.00000000023</v>
      </c>
      <c r="I31" s="33">
        <f t="shared" si="1"/>
        <v>0.47606656278613435</v>
      </c>
      <c r="J31" s="34"/>
    </row>
    <row r="32" spans="1:12" s="35" customFormat="1" ht="17.25" customHeight="1" x14ac:dyDescent="0.35">
      <c r="A32" s="36">
        <v>143</v>
      </c>
      <c r="B32" s="30" t="s">
        <v>41</v>
      </c>
      <c r="C32" s="31">
        <v>464380.00000000006</v>
      </c>
      <c r="D32" s="37"/>
      <c r="E32" s="31">
        <f t="shared" si="2"/>
        <v>464380.00000000006</v>
      </c>
      <c r="F32" s="31">
        <f>F33</f>
        <v>221076</v>
      </c>
      <c r="G32" s="31">
        <f>G33</f>
        <v>130383</v>
      </c>
      <c r="H32" s="27">
        <f t="shared" si="0"/>
        <v>243304.00000000006</v>
      </c>
      <c r="I32" s="33">
        <f t="shared" si="1"/>
        <v>0.47606701408329377</v>
      </c>
      <c r="L32" s="35">
        <f>J32-K32</f>
        <v>0</v>
      </c>
    </row>
    <row r="33" spans="1:12" s="35" customFormat="1" ht="17.25" customHeight="1" x14ac:dyDescent="0.35">
      <c r="A33" s="38">
        <v>14301</v>
      </c>
      <c r="B33" s="30" t="s">
        <v>42</v>
      </c>
      <c r="C33" s="31">
        <v>464380.00000000006</v>
      </c>
      <c r="D33" s="37"/>
      <c r="E33" s="31">
        <f t="shared" si="2"/>
        <v>464380.00000000006</v>
      </c>
      <c r="F33" s="31">
        <v>221076</v>
      </c>
      <c r="G33" s="31">
        <v>130383</v>
      </c>
      <c r="H33" s="27">
        <f t="shared" si="0"/>
        <v>243304.00000000006</v>
      </c>
      <c r="I33" s="33">
        <f t="shared" si="1"/>
        <v>0.47606701408329377</v>
      </c>
    </row>
    <row r="34" spans="1:12" s="35" customFormat="1" ht="17.25" customHeight="1" x14ac:dyDescent="0.35">
      <c r="A34" s="36">
        <v>144</v>
      </c>
      <c r="B34" s="30" t="s">
        <v>43</v>
      </c>
      <c r="C34" s="31">
        <v>1577785</v>
      </c>
      <c r="D34" s="37"/>
      <c r="E34" s="31">
        <f t="shared" si="2"/>
        <v>1577785</v>
      </c>
      <c r="F34" s="31">
        <f>F35+F36</f>
        <v>1373927</v>
      </c>
      <c r="G34" s="31">
        <f>G35+G36</f>
        <v>1364902</v>
      </c>
      <c r="H34" s="27">
        <f t="shared" si="0"/>
        <v>203858</v>
      </c>
      <c r="I34" s="33">
        <f t="shared" si="1"/>
        <v>0.87079481678428938</v>
      </c>
    </row>
    <row r="35" spans="1:12" s="35" customFormat="1" ht="17.25" customHeight="1" x14ac:dyDescent="0.35">
      <c r="A35" s="38">
        <v>14401</v>
      </c>
      <c r="B35" s="30" t="s">
        <v>44</v>
      </c>
      <c r="C35" s="31">
        <v>1494419</v>
      </c>
      <c r="D35" s="37"/>
      <c r="E35" s="31">
        <f t="shared" si="2"/>
        <v>1494419</v>
      </c>
      <c r="F35" s="31">
        <v>1335115</v>
      </c>
      <c r="G35" s="31">
        <v>1335115</v>
      </c>
      <c r="H35" s="27">
        <f t="shared" si="0"/>
        <v>159304</v>
      </c>
      <c r="I35" s="33">
        <f t="shared" si="1"/>
        <v>0.89340071291920142</v>
      </c>
    </row>
    <row r="36" spans="1:12" s="35" customFormat="1" ht="17.25" customHeight="1" x14ac:dyDescent="0.35">
      <c r="A36" s="38">
        <v>14402</v>
      </c>
      <c r="B36" s="30" t="s">
        <v>45</v>
      </c>
      <c r="C36" s="31">
        <v>83366.000000000058</v>
      </c>
      <c r="D36" s="37"/>
      <c r="E36" s="31">
        <f t="shared" si="2"/>
        <v>83366.000000000058</v>
      </c>
      <c r="F36" s="31">
        <v>38812</v>
      </c>
      <c r="G36" s="31">
        <v>29787</v>
      </c>
      <c r="H36" s="27">
        <f t="shared" si="0"/>
        <v>44554.000000000058</v>
      </c>
      <c r="I36" s="33">
        <f t="shared" si="1"/>
        <v>0.46556149989204199</v>
      </c>
    </row>
    <row r="37" spans="1:12" s="35" customFormat="1" ht="17.25" customHeight="1" x14ac:dyDescent="0.35">
      <c r="A37" s="29">
        <v>1500</v>
      </c>
      <c r="B37" s="30" t="s">
        <v>46</v>
      </c>
      <c r="C37" s="31">
        <v>31866636</v>
      </c>
      <c r="D37" s="31">
        <f>D38+D49</f>
        <v>0</v>
      </c>
      <c r="E37" s="31">
        <f t="shared" si="2"/>
        <v>31866636</v>
      </c>
      <c r="F37" s="31">
        <f>F38+F49</f>
        <v>9427681</v>
      </c>
      <c r="G37" s="31">
        <f>G38+G49</f>
        <v>8847276</v>
      </c>
      <c r="H37" s="27">
        <f t="shared" si="0"/>
        <v>22438955</v>
      </c>
      <c r="I37" s="33">
        <f t="shared" si="1"/>
        <v>0.29584801483281764</v>
      </c>
      <c r="L37" s="34"/>
    </row>
    <row r="38" spans="1:12" s="35" customFormat="1" ht="17.25" customHeight="1" x14ac:dyDescent="0.35">
      <c r="A38" s="36">
        <v>154</v>
      </c>
      <c r="B38" s="30" t="s">
        <v>47</v>
      </c>
      <c r="C38" s="31">
        <v>15093604</v>
      </c>
      <c r="D38" s="31">
        <f>D44+D48</f>
        <v>42859</v>
      </c>
      <c r="E38" s="31">
        <f t="shared" si="2"/>
        <v>15136463</v>
      </c>
      <c r="F38" s="31">
        <f>F39+F40+F41+F42+F43+F44+F45+F46+F47+F48</f>
        <v>6848094</v>
      </c>
      <c r="G38" s="31">
        <f>G39+G40+G41+G42+G43+G44+G45+G46+G47+G48</f>
        <v>6848094</v>
      </c>
      <c r="H38" s="27">
        <f t="shared" si="0"/>
        <v>8288369</v>
      </c>
      <c r="I38" s="33">
        <f t="shared" si="1"/>
        <v>0.45242366066629963</v>
      </c>
    </row>
    <row r="39" spans="1:12" s="35" customFormat="1" ht="17.25" customHeight="1" x14ac:dyDescent="0.35">
      <c r="A39" s="38">
        <v>15401</v>
      </c>
      <c r="B39" s="30" t="s">
        <v>48</v>
      </c>
      <c r="C39" s="31">
        <v>2362889.9999999995</v>
      </c>
      <c r="D39" s="31"/>
      <c r="E39" s="31">
        <f t="shared" si="2"/>
        <v>2362889.9999999995</v>
      </c>
      <c r="F39" s="31">
        <v>966015</v>
      </c>
      <c r="G39" s="39">
        <v>966015</v>
      </c>
      <c r="H39" s="27">
        <f t="shared" si="0"/>
        <v>1396874.9999999995</v>
      </c>
      <c r="I39" s="33">
        <f t="shared" si="1"/>
        <v>0.40882774906999486</v>
      </c>
    </row>
    <row r="40" spans="1:12" s="35" customFormat="1" ht="17.25" customHeight="1" x14ac:dyDescent="0.35">
      <c r="A40" s="38">
        <v>15404</v>
      </c>
      <c r="B40" s="30" t="s">
        <v>49</v>
      </c>
      <c r="C40" s="31">
        <v>380877.00000000017</v>
      </c>
      <c r="D40" s="31"/>
      <c r="E40" s="31">
        <f t="shared" si="2"/>
        <v>380877.00000000017</v>
      </c>
      <c r="F40" s="31">
        <v>0</v>
      </c>
      <c r="G40" s="39">
        <v>0</v>
      </c>
      <c r="H40" s="27">
        <f t="shared" si="0"/>
        <v>380877.00000000017</v>
      </c>
      <c r="I40" s="33">
        <f t="shared" si="1"/>
        <v>0</v>
      </c>
    </row>
    <row r="41" spans="1:12" s="35" customFormat="1" ht="17.25" customHeight="1" x14ac:dyDescent="0.35">
      <c r="A41" s="38">
        <v>15409</v>
      </c>
      <c r="B41" s="30" t="s">
        <v>50</v>
      </c>
      <c r="C41" s="31">
        <v>2922503.9999999991</v>
      </c>
      <c r="D41" s="31"/>
      <c r="E41" s="31">
        <f t="shared" si="2"/>
        <v>2922503.9999999991</v>
      </c>
      <c r="F41" s="31">
        <v>1366737</v>
      </c>
      <c r="G41" s="39">
        <v>1366737</v>
      </c>
      <c r="H41" s="27">
        <f t="shared" si="0"/>
        <v>1555766.9999999991</v>
      </c>
      <c r="I41" s="33">
        <f t="shared" si="1"/>
        <v>0.46765958233076854</v>
      </c>
    </row>
    <row r="42" spans="1:12" s="35" customFormat="1" ht="17.25" customHeight="1" x14ac:dyDescent="0.35">
      <c r="A42" s="38">
        <v>15410</v>
      </c>
      <c r="B42" s="30" t="s">
        <v>51</v>
      </c>
      <c r="C42" s="31">
        <v>2600</v>
      </c>
      <c r="D42" s="31"/>
      <c r="E42" s="31">
        <f t="shared" si="2"/>
        <v>2600</v>
      </c>
      <c r="F42" s="31">
        <v>1300</v>
      </c>
      <c r="G42" s="39">
        <v>1300</v>
      </c>
      <c r="H42" s="27">
        <f t="shared" si="0"/>
        <v>1300</v>
      </c>
      <c r="I42" s="33">
        <f t="shared" si="1"/>
        <v>0.5</v>
      </c>
    </row>
    <row r="43" spans="1:12" s="35" customFormat="1" ht="17.25" customHeight="1" x14ac:dyDescent="0.35">
      <c r="A43" s="38">
        <v>15411</v>
      </c>
      <c r="B43" s="30" t="s">
        <v>52</v>
      </c>
      <c r="C43" s="31">
        <v>3032460.0000000009</v>
      </c>
      <c r="D43" s="31"/>
      <c r="E43" s="31">
        <f t="shared" si="2"/>
        <v>3032460.0000000009</v>
      </c>
      <c r="F43" s="31">
        <v>1407857</v>
      </c>
      <c r="G43" s="39">
        <v>1407857</v>
      </c>
      <c r="H43" s="27">
        <f t="shared" si="0"/>
        <v>1624603.0000000009</v>
      </c>
      <c r="I43" s="33">
        <f t="shared" si="1"/>
        <v>0.46426234806065031</v>
      </c>
    </row>
    <row r="44" spans="1:12" s="35" customFormat="1" ht="17.25" customHeight="1" x14ac:dyDescent="0.35">
      <c r="A44" s="38">
        <v>15413</v>
      </c>
      <c r="B44" s="30" t="s">
        <v>53</v>
      </c>
      <c r="C44" s="31">
        <v>126747.99999999999</v>
      </c>
      <c r="D44" s="31">
        <v>35807</v>
      </c>
      <c r="E44" s="31">
        <f t="shared" si="2"/>
        <v>162555</v>
      </c>
      <c r="F44" s="31">
        <v>162555</v>
      </c>
      <c r="G44" s="39">
        <v>162555</v>
      </c>
      <c r="H44" s="27">
        <f t="shared" si="0"/>
        <v>0</v>
      </c>
      <c r="I44" s="33">
        <f t="shared" si="1"/>
        <v>1</v>
      </c>
    </row>
    <row r="45" spans="1:12" s="35" customFormat="1" ht="17.25" customHeight="1" x14ac:dyDescent="0.35">
      <c r="A45" s="38">
        <v>15416</v>
      </c>
      <c r="B45" s="30" t="s">
        <v>54</v>
      </c>
      <c r="C45" s="31">
        <v>33250</v>
      </c>
      <c r="D45" s="31"/>
      <c r="E45" s="31">
        <f t="shared" si="2"/>
        <v>33250</v>
      </c>
      <c r="F45" s="31">
        <v>0</v>
      </c>
      <c r="G45" s="39">
        <v>0</v>
      </c>
      <c r="H45" s="27">
        <f t="shared" si="0"/>
        <v>33250</v>
      </c>
      <c r="I45" s="33">
        <f t="shared" si="1"/>
        <v>0</v>
      </c>
    </row>
    <row r="46" spans="1:12" s="35" customFormat="1" ht="17.25" customHeight="1" x14ac:dyDescent="0.35">
      <c r="A46" s="38">
        <v>15417</v>
      </c>
      <c r="B46" s="30" t="s">
        <v>55</v>
      </c>
      <c r="C46" s="31">
        <v>4381699.9999999991</v>
      </c>
      <c r="D46" s="31"/>
      <c r="E46" s="31">
        <f t="shared" si="2"/>
        <v>4381699.9999999991</v>
      </c>
      <c r="F46" s="31">
        <v>2033600</v>
      </c>
      <c r="G46" s="39">
        <v>2033600</v>
      </c>
      <c r="H46" s="27">
        <f t="shared" si="0"/>
        <v>2348099.9999999991</v>
      </c>
      <c r="I46" s="33">
        <f t="shared" si="1"/>
        <v>0.46411210260857666</v>
      </c>
    </row>
    <row r="47" spans="1:12" s="35" customFormat="1" ht="17.25" customHeight="1" x14ac:dyDescent="0.35">
      <c r="A47" s="38">
        <v>15419</v>
      </c>
      <c r="B47" s="30" t="s">
        <v>56</v>
      </c>
      <c r="C47" s="31">
        <v>1769672.0000000005</v>
      </c>
      <c r="D47" s="31"/>
      <c r="E47" s="31">
        <f t="shared" si="2"/>
        <v>1769672.0000000005</v>
      </c>
      <c r="F47" s="31">
        <v>822075</v>
      </c>
      <c r="G47" s="39">
        <v>822075</v>
      </c>
      <c r="H47" s="27">
        <f t="shared" si="0"/>
        <v>947597.00000000047</v>
      </c>
      <c r="I47" s="33">
        <f t="shared" si="1"/>
        <v>0.46453523590812296</v>
      </c>
    </row>
    <row r="48" spans="1:12" s="35" customFormat="1" ht="17.25" customHeight="1" x14ac:dyDescent="0.35">
      <c r="A48" s="38">
        <v>15421</v>
      </c>
      <c r="B48" s="30" t="s">
        <v>57</v>
      </c>
      <c r="C48" s="31">
        <v>80903.000000000044</v>
      </c>
      <c r="D48" s="31">
        <v>7052</v>
      </c>
      <c r="E48" s="31">
        <f t="shared" si="2"/>
        <v>87955.000000000044</v>
      </c>
      <c r="F48" s="31">
        <v>87955</v>
      </c>
      <c r="G48" s="39">
        <v>87955</v>
      </c>
      <c r="H48" s="27">
        <f t="shared" si="0"/>
        <v>0</v>
      </c>
      <c r="I48" s="33">
        <f t="shared" si="1"/>
        <v>0.99999999999999956</v>
      </c>
    </row>
    <row r="49" spans="1:9" s="35" customFormat="1" ht="17.25" customHeight="1" x14ac:dyDescent="0.35">
      <c r="A49" s="36">
        <v>159</v>
      </c>
      <c r="B49" s="30" t="s">
        <v>46</v>
      </c>
      <c r="C49" s="31">
        <v>16773031.999999998</v>
      </c>
      <c r="D49" s="31">
        <f>D50</f>
        <v>-42859</v>
      </c>
      <c r="E49" s="31">
        <f t="shared" si="2"/>
        <v>16730172.999999998</v>
      </c>
      <c r="F49" s="31">
        <f>F50</f>
        <v>2579587</v>
      </c>
      <c r="G49" s="31">
        <f>G50</f>
        <v>1999182</v>
      </c>
      <c r="H49" s="27">
        <f t="shared" si="0"/>
        <v>14150585.999999998</v>
      </c>
      <c r="I49" s="33">
        <f t="shared" si="1"/>
        <v>0.15418770624786726</v>
      </c>
    </row>
    <row r="50" spans="1:9" s="35" customFormat="1" ht="17.25" customHeight="1" x14ac:dyDescent="0.35">
      <c r="A50" s="38">
        <v>15901</v>
      </c>
      <c r="B50" s="30" t="s">
        <v>46</v>
      </c>
      <c r="C50" s="31">
        <v>16773031.999999998</v>
      </c>
      <c r="D50" s="31">
        <v>-42859</v>
      </c>
      <c r="E50" s="31">
        <f t="shared" si="2"/>
        <v>16730172.999999998</v>
      </c>
      <c r="F50" s="31">
        <v>2579587</v>
      </c>
      <c r="G50" s="31">
        <v>1999182</v>
      </c>
      <c r="H50" s="27">
        <f t="shared" si="0"/>
        <v>14150585.999999998</v>
      </c>
      <c r="I50" s="33">
        <f t="shared" si="1"/>
        <v>0.15418770624786726</v>
      </c>
    </row>
    <row r="51" spans="1:9" s="35" customFormat="1" ht="17.25" customHeight="1" x14ac:dyDescent="0.35">
      <c r="A51" s="25">
        <v>2000</v>
      </c>
      <c r="B51" s="25" t="s">
        <v>58</v>
      </c>
      <c r="C51" s="27">
        <v>5088299</v>
      </c>
      <c r="D51" s="27">
        <f>D52</f>
        <v>354109</v>
      </c>
      <c r="E51" s="27">
        <f t="shared" si="2"/>
        <v>5442408</v>
      </c>
      <c r="F51" s="27">
        <f>F52+F68+F72+F75+F78+F83</f>
        <v>464236</v>
      </c>
      <c r="G51" s="27">
        <f>G52+G68+G72+G75+G78+G83</f>
        <v>464217</v>
      </c>
      <c r="H51" s="27">
        <f t="shared" si="0"/>
        <v>4978172</v>
      </c>
      <c r="I51" s="33">
        <f t="shared" si="1"/>
        <v>8.5299742319943667E-2</v>
      </c>
    </row>
    <row r="52" spans="1:9" s="35" customFormat="1" ht="17.25" customHeight="1" x14ac:dyDescent="0.35">
      <c r="A52" s="29">
        <v>2100</v>
      </c>
      <c r="B52" s="30" t="s">
        <v>59</v>
      </c>
      <c r="C52" s="31">
        <v>3417660</v>
      </c>
      <c r="D52" s="31">
        <f>D53</f>
        <v>354109</v>
      </c>
      <c r="E52" s="31">
        <f t="shared" si="2"/>
        <v>3771769</v>
      </c>
      <c r="F52" s="31">
        <f>F53+F55+F57+F59+F62+F64+F66</f>
        <v>102187</v>
      </c>
      <c r="G52" s="31">
        <f>G53+G55+G57+G59+G62+G64+G66</f>
        <v>102187</v>
      </c>
      <c r="H52" s="27">
        <f t="shared" si="0"/>
        <v>3669582</v>
      </c>
      <c r="I52" s="33">
        <f t="shared" si="1"/>
        <v>2.7092592361833399E-2</v>
      </c>
    </row>
    <row r="53" spans="1:9" s="35" customFormat="1" ht="17.25" customHeight="1" x14ac:dyDescent="0.35">
      <c r="A53" s="36">
        <v>211</v>
      </c>
      <c r="B53" s="30" t="s">
        <v>60</v>
      </c>
      <c r="C53" s="31">
        <v>719417</v>
      </c>
      <c r="D53" s="31">
        <f>D54</f>
        <v>354109</v>
      </c>
      <c r="E53" s="31">
        <f t="shared" si="2"/>
        <v>1073526</v>
      </c>
      <c r="F53" s="31">
        <f>F54</f>
        <v>12940</v>
      </c>
      <c r="G53" s="31">
        <f>G54</f>
        <v>12940</v>
      </c>
      <c r="H53" s="27">
        <f t="shared" si="0"/>
        <v>1060586</v>
      </c>
      <c r="I53" s="33">
        <f t="shared" si="1"/>
        <v>1.2053736937903693E-2</v>
      </c>
    </row>
    <row r="54" spans="1:9" s="35" customFormat="1" ht="17.25" customHeight="1" x14ac:dyDescent="0.35">
      <c r="A54" s="38">
        <v>21101</v>
      </c>
      <c r="B54" s="30" t="s">
        <v>60</v>
      </c>
      <c r="C54" s="31">
        <v>719417</v>
      </c>
      <c r="D54" s="31">
        <f>282288+71821</f>
        <v>354109</v>
      </c>
      <c r="E54" s="31">
        <f t="shared" si="2"/>
        <v>1073526</v>
      </c>
      <c r="F54" s="31">
        <v>12940</v>
      </c>
      <c r="G54" s="31">
        <v>12940</v>
      </c>
      <c r="H54" s="27">
        <f t="shared" si="0"/>
        <v>1060586</v>
      </c>
      <c r="I54" s="33">
        <f t="shared" si="1"/>
        <v>1.2053736937903693E-2</v>
      </c>
    </row>
    <row r="55" spans="1:9" s="35" customFormat="1" ht="17.25" customHeight="1" x14ac:dyDescent="0.35">
      <c r="A55" s="36">
        <v>212</v>
      </c>
      <c r="B55" s="30" t="s">
        <v>61</v>
      </c>
      <c r="C55" s="31">
        <v>194384</v>
      </c>
      <c r="D55" s="37"/>
      <c r="E55" s="31">
        <f t="shared" si="2"/>
        <v>194384</v>
      </c>
      <c r="F55" s="31">
        <f>F56</f>
        <v>96</v>
      </c>
      <c r="G55" s="31">
        <f>G56</f>
        <v>96</v>
      </c>
      <c r="H55" s="27">
        <f t="shared" si="0"/>
        <v>194288</v>
      </c>
      <c r="I55" s="33">
        <f t="shared" si="1"/>
        <v>4.9386780805004522E-4</v>
      </c>
    </row>
    <row r="56" spans="1:9" s="35" customFormat="1" ht="17.25" customHeight="1" x14ac:dyDescent="0.35">
      <c r="A56" s="38">
        <v>21201</v>
      </c>
      <c r="B56" s="30" t="s">
        <v>61</v>
      </c>
      <c r="C56" s="31">
        <v>194384</v>
      </c>
      <c r="D56" s="37"/>
      <c r="E56" s="31">
        <f t="shared" si="2"/>
        <v>194384</v>
      </c>
      <c r="F56" s="31">
        <v>96</v>
      </c>
      <c r="G56" s="31">
        <v>96</v>
      </c>
      <c r="H56" s="27">
        <f t="shared" si="0"/>
        <v>194288</v>
      </c>
      <c r="I56" s="33">
        <f t="shared" si="1"/>
        <v>4.9386780805004522E-4</v>
      </c>
    </row>
    <row r="57" spans="1:9" s="35" customFormat="1" ht="17.25" customHeight="1" x14ac:dyDescent="0.35">
      <c r="A57" s="36">
        <v>214</v>
      </c>
      <c r="B57" s="30" t="s">
        <v>62</v>
      </c>
      <c r="C57" s="31">
        <v>482504</v>
      </c>
      <c r="D57" s="37"/>
      <c r="E57" s="31">
        <f t="shared" si="2"/>
        <v>482504</v>
      </c>
      <c r="F57" s="31">
        <f>F58</f>
        <v>7510</v>
      </c>
      <c r="G57" s="31">
        <f>G58</f>
        <v>7510</v>
      </c>
      <c r="H57" s="27">
        <f t="shared" si="0"/>
        <v>474994</v>
      </c>
      <c r="I57" s="33">
        <f t="shared" si="1"/>
        <v>1.5564637806111451E-2</v>
      </c>
    </row>
    <row r="58" spans="1:9" s="35" customFormat="1" ht="17.25" customHeight="1" x14ac:dyDescent="0.35">
      <c r="A58" s="38">
        <v>21401</v>
      </c>
      <c r="B58" s="30" t="s">
        <v>63</v>
      </c>
      <c r="C58" s="31">
        <v>482504</v>
      </c>
      <c r="D58" s="37"/>
      <c r="E58" s="31">
        <f t="shared" si="2"/>
        <v>482504</v>
      </c>
      <c r="F58" s="31">
        <v>7510</v>
      </c>
      <c r="G58" s="31">
        <v>7510</v>
      </c>
      <c r="H58" s="27">
        <f t="shared" si="0"/>
        <v>474994</v>
      </c>
      <c r="I58" s="33">
        <f t="shared" si="1"/>
        <v>1.5564637806111451E-2</v>
      </c>
    </row>
    <row r="59" spans="1:9" s="35" customFormat="1" ht="17.25" customHeight="1" x14ac:dyDescent="0.35">
      <c r="A59" s="36">
        <v>215</v>
      </c>
      <c r="B59" s="30" t="s">
        <v>64</v>
      </c>
      <c r="C59" s="31">
        <v>25000</v>
      </c>
      <c r="D59" s="37"/>
      <c r="E59" s="31">
        <f t="shared" si="2"/>
        <v>25000</v>
      </c>
      <c r="F59" s="31">
        <f>F60+F61</f>
        <v>7099</v>
      </c>
      <c r="G59" s="31">
        <f>G60+G61</f>
        <v>7099</v>
      </c>
      <c r="H59" s="27">
        <f t="shared" si="0"/>
        <v>17901</v>
      </c>
      <c r="I59" s="33">
        <f t="shared" si="1"/>
        <v>0.28395999999999999</v>
      </c>
    </row>
    <row r="60" spans="1:9" s="35" customFormat="1" ht="17.25" customHeight="1" x14ac:dyDescent="0.35">
      <c r="A60" s="38">
        <v>21501</v>
      </c>
      <c r="B60" s="30" t="s">
        <v>65</v>
      </c>
      <c r="C60" s="31">
        <v>10000</v>
      </c>
      <c r="D60" s="37"/>
      <c r="E60" s="31">
        <f t="shared" si="2"/>
        <v>10000</v>
      </c>
      <c r="F60" s="31">
        <v>0</v>
      </c>
      <c r="G60" s="31">
        <v>0</v>
      </c>
      <c r="H60" s="27">
        <f t="shared" si="0"/>
        <v>10000</v>
      </c>
      <c r="I60" s="33">
        <f t="shared" si="1"/>
        <v>0</v>
      </c>
    </row>
    <row r="61" spans="1:9" s="35" customFormat="1" ht="17.25" customHeight="1" x14ac:dyDescent="0.35">
      <c r="A61" s="38">
        <v>21502</v>
      </c>
      <c r="B61" s="30" t="s">
        <v>66</v>
      </c>
      <c r="C61" s="31">
        <v>15000</v>
      </c>
      <c r="D61" s="37"/>
      <c r="E61" s="31">
        <f t="shared" si="2"/>
        <v>15000</v>
      </c>
      <c r="F61" s="31">
        <v>7099</v>
      </c>
      <c r="G61" s="31">
        <v>7099</v>
      </c>
      <c r="H61" s="27">
        <f t="shared" si="0"/>
        <v>7901</v>
      </c>
      <c r="I61" s="33">
        <f t="shared" si="1"/>
        <v>0.47326666666666667</v>
      </c>
    </row>
    <row r="62" spans="1:9" s="35" customFormat="1" ht="17.25" customHeight="1" x14ac:dyDescent="0.35">
      <c r="A62" s="36">
        <v>216</v>
      </c>
      <c r="B62" s="30" t="s">
        <v>67</v>
      </c>
      <c r="C62" s="31">
        <v>719988</v>
      </c>
      <c r="D62" s="37"/>
      <c r="E62" s="31">
        <f t="shared" si="2"/>
        <v>719988</v>
      </c>
      <c r="F62" s="31">
        <v>200</v>
      </c>
      <c r="G62" s="31">
        <f>G63</f>
        <v>200</v>
      </c>
      <c r="H62" s="27">
        <f t="shared" si="0"/>
        <v>719788</v>
      </c>
      <c r="I62" s="33">
        <f t="shared" si="1"/>
        <v>2.7778240748456916E-4</v>
      </c>
    </row>
    <row r="63" spans="1:9" s="35" customFormat="1" ht="17.25" customHeight="1" x14ac:dyDescent="0.35">
      <c r="A63" s="38">
        <v>21601</v>
      </c>
      <c r="B63" s="30" t="s">
        <v>67</v>
      </c>
      <c r="C63" s="31">
        <v>719988</v>
      </c>
      <c r="D63" s="37"/>
      <c r="E63" s="31">
        <f t="shared" si="2"/>
        <v>719988</v>
      </c>
      <c r="F63" s="31">
        <v>200</v>
      </c>
      <c r="G63" s="31">
        <v>200</v>
      </c>
      <c r="H63" s="27">
        <f t="shared" si="0"/>
        <v>719788</v>
      </c>
      <c r="I63" s="33">
        <f t="shared" si="1"/>
        <v>2.7778240748456916E-4</v>
      </c>
    </row>
    <row r="64" spans="1:9" s="35" customFormat="1" ht="17.25" customHeight="1" x14ac:dyDescent="0.35">
      <c r="A64" s="36">
        <v>217</v>
      </c>
      <c r="B64" s="30" t="s">
        <v>68</v>
      </c>
      <c r="C64" s="31">
        <v>1149472</v>
      </c>
      <c r="D64" s="37"/>
      <c r="E64" s="31">
        <f t="shared" si="2"/>
        <v>1149472</v>
      </c>
      <c r="F64" s="31">
        <v>0</v>
      </c>
      <c r="G64" s="31">
        <v>0</v>
      </c>
      <c r="H64" s="27">
        <f t="shared" si="0"/>
        <v>1149472</v>
      </c>
      <c r="I64" s="33">
        <f t="shared" si="1"/>
        <v>0</v>
      </c>
    </row>
    <row r="65" spans="1:9" s="35" customFormat="1" ht="17.25" customHeight="1" x14ac:dyDescent="0.35">
      <c r="A65" s="38">
        <v>21701</v>
      </c>
      <c r="B65" s="30" t="s">
        <v>69</v>
      </c>
      <c r="C65" s="31">
        <v>1149472</v>
      </c>
      <c r="D65" s="37"/>
      <c r="E65" s="31">
        <f t="shared" si="2"/>
        <v>1149472</v>
      </c>
      <c r="F65" s="31">
        <v>0</v>
      </c>
      <c r="G65" s="31">
        <v>0</v>
      </c>
      <c r="H65" s="27">
        <f t="shared" si="0"/>
        <v>1149472</v>
      </c>
      <c r="I65" s="33">
        <f t="shared" si="1"/>
        <v>0</v>
      </c>
    </row>
    <row r="66" spans="1:9" s="35" customFormat="1" ht="17.25" customHeight="1" x14ac:dyDescent="0.35">
      <c r="A66" s="36">
        <v>218</v>
      </c>
      <c r="B66" s="30" t="s">
        <v>70</v>
      </c>
      <c r="C66" s="31">
        <v>126895</v>
      </c>
      <c r="D66" s="37"/>
      <c r="E66" s="31">
        <f t="shared" si="2"/>
        <v>126895</v>
      </c>
      <c r="F66" s="31">
        <v>74342</v>
      </c>
      <c r="G66" s="31">
        <f>G67</f>
        <v>74342</v>
      </c>
      <c r="H66" s="27">
        <f t="shared" si="0"/>
        <v>52553</v>
      </c>
      <c r="I66" s="33">
        <f t="shared" si="1"/>
        <v>0.5858544465897001</v>
      </c>
    </row>
    <row r="67" spans="1:9" s="35" customFormat="1" ht="17.25" customHeight="1" x14ac:dyDescent="0.35">
      <c r="A67" s="38">
        <v>21801</v>
      </c>
      <c r="B67" s="30" t="s">
        <v>71</v>
      </c>
      <c r="C67" s="31">
        <v>126895</v>
      </c>
      <c r="D67" s="37"/>
      <c r="E67" s="31">
        <f t="shared" si="2"/>
        <v>126895</v>
      </c>
      <c r="F67" s="31">
        <v>74342</v>
      </c>
      <c r="G67" s="31">
        <v>74342</v>
      </c>
      <c r="H67" s="27">
        <f t="shared" si="0"/>
        <v>52553</v>
      </c>
      <c r="I67" s="33">
        <f t="shared" si="1"/>
        <v>0.5858544465897001</v>
      </c>
    </row>
    <row r="68" spans="1:9" s="35" customFormat="1" ht="17.25" customHeight="1" x14ac:dyDescent="0.35">
      <c r="A68" s="29">
        <v>2200</v>
      </c>
      <c r="B68" s="30" t="s">
        <v>72</v>
      </c>
      <c r="C68" s="31">
        <v>82588</v>
      </c>
      <c r="D68" s="37"/>
      <c r="E68" s="31">
        <f t="shared" si="2"/>
        <v>82588</v>
      </c>
      <c r="F68" s="31">
        <f>F69</f>
        <v>37559</v>
      </c>
      <c r="G68" s="31">
        <f>G69</f>
        <v>37540</v>
      </c>
      <c r="H68" s="27">
        <f t="shared" si="0"/>
        <v>45029</v>
      </c>
      <c r="I68" s="33">
        <f t="shared" si="1"/>
        <v>0.45477551218094636</v>
      </c>
    </row>
    <row r="69" spans="1:9" s="35" customFormat="1" ht="17.25" customHeight="1" x14ac:dyDescent="0.35">
      <c r="A69" s="36">
        <v>221</v>
      </c>
      <c r="B69" s="30" t="s">
        <v>73</v>
      </c>
      <c r="C69" s="31">
        <v>82588</v>
      </c>
      <c r="D69" s="37"/>
      <c r="E69" s="31">
        <f t="shared" si="2"/>
        <v>82588</v>
      </c>
      <c r="F69" s="31">
        <f>F70+F71</f>
        <v>37559</v>
      </c>
      <c r="G69" s="31">
        <f>G70+G71</f>
        <v>37540</v>
      </c>
      <c r="H69" s="27">
        <f t="shared" si="0"/>
        <v>45029</v>
      </c>
      <c r="I69" s="33">
        <f t="shared" si="1"/>
        <v>0.45477551218094636</v>
      </c>
    </row>
    <row r="70" spans="1:9" s="35" customFormat="1" ht="17.25" customHeight="1" x14ac:dyDescent="0.35">
      <c r="A70" s="38">
        <v>22101</v>
      </c>
      <c r="B70" s="30" t="s">
        <v>74</v>
      </c>
      <c r="C70" s="31">
        <v>50588</v>
      </c>
      <c r="D70" s="37"/>
      <c r="E70" s="31">
        <f t="shared" si="2"/>
        <v>50588</v>
      </c>
      <c r="F70" s="31">
        <v>14314</v>
      </c>
      <c r="G70" s="31">
        <v>14314</v>
      </c>
      <c r="H70" s="27">
        <f t="shared" si="0"/>
        <v>36274</v>
      </c>
      <c r="I70" s="33">
        <f t="shared" si="1"/>
        <v>0.28295247884873881</v>
      </c>
    </row>
    <row r="71" spans="1:9" s="35" customFormat="1" ht="17.25" customHeight="1" x14ac:dyDescent="0.35">
      <c r="A71" s="38">
        <v>22106</v>
      </c>
      <c r="B71" s="30" t="s">
        <v>75</v>
      </c>
      <c r="C71" s="31">
        <v>32000.000000000007</v>
      </c>
      <c r="D71" s="37"/>
      <c r="E71" s="31">
        <f t="shared" si="2"/>
        <v>32000.000000000007</v>
      </c>
      <c r="F71" s="31">
        <v>23245</v>
      </c>
      <c r="G71" s="31">
        <v>23226</v>
      </c>
      <c r="H71" s="27">
        <f t="shared" si="0"/>
        <v>8755.0000000000073</v>
      </c>
      <c r="I71" s="33">
        <f t="shared" si="1"/>
        <v>0.72640624999999981</v>
      </c>
    </row>
    <row r="72" spans="1:9" s="35" customFormat="1" ht="17.25" customHeight="1" x14ac:dyDescent="0.35">
      <c r="A72" s="29">
        <v>2400</v>
      </c>
      <c r="B72" s="30" t="s">
        <v>76</v>
      </c>
      <c r="C72" s="31">
        <v>57561</v>
      </c>
      <c r="D72" s="37"/>
      <c r="E72" s="31">
        <f t="shared" si="2"/>
        <v>57561</v>
      </c>
      <c r="F72" s="31">
        <v>0</v>
      </c>
      <c r="G72" s="31">
        <v>0</v>
      </c>
      <c r="H72" s="27">
        <f t="shared" si="0"/>
        <v>57561</v>
      </c>
      <c r="I72" s="33">
        <f t="shared" si="1"/>
        <v>0</v>
      </c>
    </row>
    <row r="73" spans="1:9" s="35" customFormat="1" ht="17.25" customHeight="1" x14ac:dyDescent="0.35">
      <c r="A73" s="36">
        <v>248</v>
      </c>
      <c r="B73" s="30" t="s">
        <v>77</v>
      </c>
      <c r="C73" s="31">
        <v>57561</v>
      </c>
      <c r="D73" s="37"/>
      <c r="E73" s="31">
        <f t="shared" si="2"/>
        <v>57561</v>
      </c>
      <c r="F73" s="31">
        <v>0</v>
      </c>
      <c r="G73" s="31">
        <v>0</v>
      </c>
      <c r="H73" s="27">
        <f t="shared" si="0"/>
        <v>57561</v>
      </c>
      <c r="I73" s="33">
        <f t="shared" si="1"/>
        <v>0</v>
      </c>
    </row>
    <row r="74" spans="1:9" s="35" customFormat="1" ht="17.25" customHeight="1" x14ac:dyDescent="0.35">
      <c r="A74" s="38">
        <v>24801</v>
      </c>
      <c r="B74" s="30" t="s">
        <v>77</v>
      </c>
      <c r="C74" s="31">
        <v>57561</v>
      </c>
      <c r="D74" s="37"/>
      <c r="E74" s="31">
        <f t="shared" si="2"/>
        <v>57561</v>
      </c>
      <c r="F74" s="31">
        <v>0</v>
      </c>
      <c r="G74" s="31">
        <v>0</v>
      </c>
      <c r="H74" s="27">
        <f t="shared" ref="H74:H137" si="3">E74-F74</f>
        <v>57561</v>
      </c>
      <c r="I74" s="33">
        <f t="shared" ref="I74:I137" si="4">IF(E74=0,"",F74/E74)</f>
        <v>0</v>
      </c>
    </row>
    <row r="75" spans="1:9" s="35" customFormat="1" ht="17.25" customHeight="1" x14ac:dyDescent="0.35">
      <c r="A75" s="29">
        <v>2600</v>
      </c>
      <c r="B75" s="30" t="s">
        <v>78</v>
      </c>
      <c r="C75" s="31">
        <v>1165489.9999999995</v>
      </c>
      <c r="D75" s="37"/>
      <c r="E75" s="31">
        <f t="shared" ref="E75:E138" si="5">C75+D75</f>
        <v>1165489.9999999995</v>
      </c>
      <c r="F75" s="31">
        <v>282785</v>
      </c>
      <c r="G75" s="31">
        <f>G76</f>
        <v>282785</v>
      </c>
      <c r="H75" s="27">
        <f t="shared" si="3"/>
        <v>882704.99999999953</v>
      </c>
      <c r="I75" s="33">
        <f t="shared" si="4"/>
        <v>0.24263185441316537</v>
      </c>
    </row>
    <row r="76" spans="1:9" s="35" customFormat="1" ht="17.25" customHeight="1" x14ac:dyDescent="0.35">
      <c r="A76" s="36">
        <v>261</v>
      </c>
      <c r="B76" s="30" t="s">
        <v>78</v>
      </c>
      <c r="C76" s="31">
        <v>1165489.9999999995</v>
      </c>
      <c r="D76" s="37"/>
      <c r="E76" s="31">
        <f t="shared" si="5"/>
        <v>1165489.9999999995</v>
      </c>
      <c r="F76" s="31">
        <v>282785</v>
      </c>
      <c r="G76" s="31">
        <f>G77</f>
        <v>282785</v>
      </c>
      <c r="H76" s="27">
        <f t="shared" si="3"/>
        <v>882704.99999999953</v>
      </c>
      <c r="I76" s="33">
        <f t="shared" si="4"/>
        <v>0.24263185441316537</v>
      </c>
    </row>
    <row r="77" spans="1:9" s="35" customFormat="1" ht="17.25" customHeight="1" x14ac:dyDescent="0.35">
      <c r="A77" s="38">
        <v>26101</v>
      </c>
      <c r="B77" s="30" t="s">
        <v>79</v>
      </c>
      <c r="C77" s="31">
        <v>1165489.9999999995</v>
      </c>
      <c r="D77" s="37"/>
      <c r="E77" s="31">
        <f t="shared" si="5"/>
        <v>1165489.9999999995</v>
      </c>
      <c r="F77" s="31">
        <v>282785</v>
      </c>
      <c r="G77" s="31">
        <v>282785</v>
      </c>
      <c r="H77" s="27">
        <f t="shared" si="3"/>
        <v>882704.99999999953</v>
      </c>
      <c r="I77" s="33">
        <f t="shared" si="4"/>
        <v>0.24263185441316537</v>
      </c>
    </row>
    <row r="78" spans="1:9" s="35" customFormat="1" ht="17.25" customHeight="1" x14ac:dyDescent="0.35">
      <c r="A78" s="29">
        <v>2700</v>
      </c>
      <c r="B78" s="30" t="s">
        <v>80</v>
      </c>
      <c r="C78" s="31">
        <v>110000</v>
      </c>
      <c r="D78" s="37"/>
      <c r="E78" s="31">
        <f t="shared" si="5"/>
        <v>110000</v>
      </c>
      <c r="F78" s="31">
        <v>0</v>
      </c>
      <c r="G78" s="31">
        <v>0</v>
      </c>
      <c r="H78" s="27">
        <f t="shared" si="3"/>
        <v>110000</v>
      </c>
      <c r="I78" s="33">
        <f t="shared" si="4"/>
        <v>0</v>
      </c>
    </row>
    <row r="79" spans="1:9" s="35" customFormat="1" ht="17.25" customHeight="1" x14ac:dyDescent="0.35">
      <c r="A79" s="36">
        <v>271</v>
      </c>
      <c r="B79" s="30" t="s">
        <v>81</v>
      </c>
      <c r="C79" s="31">
        <v>10000</v>
      </c>
      <c r="D79" s="37"/>
      <c r="E79" s="31">
        <f t="shared" si="5"/>
        <v>10000</v>
      </c>
      <c r="F79" s="31">
        <v>0</v>
      </c>
      <c r="G79" s="31">
        <v>0</v>
      </c>
      <c r="H79" s="27">
        <f t="shared" si="3"/>
        <v>10000</v>
      </c>
      <c r="I79" s="33">
        <f t="shared" si="4"/>
        <v>0</v>
      </c>
    </row>
    <row r="80" spans="1:9" s="35" customFormat="1" ht="17.25" customHeight="1" x14ac:dyDescent="0.35">
      <c r="A80" s="38">
        <v>27101</v>
      </c>
      <c r="B80" s="30" t="s">
        <v>81</v>
      </c>
      <c r="C80" s="31">
        <v>10000</v>
      </c>
      <c r="D80" s="37"/>
      <c r="E80" s="31">
        <f t="shared" si="5"/>
        <v>10000</v>
      </c>
      <c r="F80" s="31">
        <v>0</v>
      </c>
      <c r="G80" s="31">
        <v>0</v>
      </c>
      <c r="H80" s="27">
        <f t="shared" si="3"/>
        <v>10000</v>
      </c>
      <c r="I80" s="33">
        <f t="shared" si="4"/>
        <v>0</v>
      </c>
    </row>
    <row r="81" spans="1:9" s="35" customFormat="1" ht="17.25" customHeight="1" x14ac:dyDescent="0.35">
      <c r="A81" s="36">
        <v>272</v>
      </c>
      <c r="B81" s="30" t="s">
        <v>82</v>
      </c>
      <c r="C81" s="31">
        <v>100000</v>
      </c>
      <c r="D81" s="37"/>
      <c r="E81" s="31">
        <f t="shared" si="5"/>
        <v>100000</v>
      </c>
      <c r="F81" s="31">
        <v>0</v>
      </c>
      <c r="G81" s="31">
        <v>0</v>
      </c>
      <c r="H81" s="27">
        <f t="shared" si="3"/>
        <v>100000</v>
      </c>
      <c r="I81" s="33">
        <f t="shared" si="4"/>
        <v>0</v>
      </c>
    </row>
    <row r="82" spans="1:9" s="35" customFormat="1" ht="17.25" customHeight="1" x14ac:dyDescent="0.35">
      <c r="A82" s="38">
        <v>27201</v>
      </c>
      <c r="B82" s="38" t="s">
        <v>82</v>
      </c>
      <c r="C82" s="31">
        <v>100000</v>
      </c>
      <c r="D82" s="37"/>
      <c r="E82" s="31">
        <f t="shared" si="5"/>
        <v>100000</v>
      </c>
      <c r="F82" s="31">
        <v>0</v>
      </c>
      <c r="G82" s="31">
        <v>0</v>
      </c>
      <c r="H82" s="27">
        <f t="shared" si="3"/>
        <v>100000</v>
      </c>
      <c r="I82" s="33">
        <f t="shared" si="4"/>
        <v>0</v>
      </c>
    </row>
    <row r="83" spans="1:9" s="35" customFormat="1" ht="17.25" customHeight="1" x14ac:dyDescent="0.35">
      <c r="A83" s="29">
        <v>2900</v>
      </c>
      <c r="B83" s="30" t="s">
        <v>83</v>
      </c>
      <c r="C83" s="31">
        <v>255000</v>
      </c>
      <c r="D83" s="37"/>
      <c r="E83" s="31">
        <f t="shared" si="5"/>
        <v>255000</v>
      </c>
      <c r="F83" s="31">
        <f>F84+F86+F88</f>
        <v>41705</v>
      </c>
      <c r="G83" s="31">
        <f>G84+G86+G88</f>
        <v>41705</v>
      </c>
      <c r="H83" s="27">
        <f t="shared" si="3"/>
        <v>213295</v>
      </c>
      <c r="I83" s="33">
        <f t="shared" si="4"/>
        <v>0.16354901960784313</v>
      </c>
    </row>
    <row r="84" spans="1:9" s="35" customFormat="1" ht="17.25" customHeight="1" x14ac:dyDescent="0.35">
      <c r="A84" s="36">
        <v>292</v>
      </c>
      <c r="B84" s="30" t="s">
        <v>84</v>
      </c>
      <c r="C84" s="31">
        <v>10000</v>
      </c>
      <c r="D84" s="37"/>
      <c r="E84" s="31">
        <f t="shared" si="5"/>
        <v>10000</v>
      </c>
      <c r="F84" s="31">
        <f>F85</f>
        <v>857</v>
      </c>
      <c r="G84" s="31">
        <f>G85</f>
        <v>857</v>
      </c>
      <c r="H84" s="27">
        <f t="shared" si="3"/>
        <v>9143</v>
      </c>
      <c r="I84" s="33">
        <f t="shared" si="4"/>
        <v>8.5699999999999998E-2</v>
      </c>
    </row>
    <row r="85" spans="1:9" s="35" customFormat="1" ht="17.25" customHeight="1" x14ac:dyDescent="0.35">
      <c r="A85" s="38">
        <v>29201</v>
      </c>
      <c r="B85" s="30" t="s">
        <v>84</v>
      </c>
      <c r="C85" s="31">
        <v>10000</v>
      </c>
      <c r="D85" s="37"/>
      <c r="E85" s="31">
        <f t="shared" si="5"/>
        <v>10000</v>
      </c>
      <c r="F85" s="31">
        <v>857</v>
      </c>
      <c r="G85" s="31">
        <v>857</v>
      </c>
      <c r="H85" s="27">
        <f t="shared" si="3"/>
        <v>9143</v>
      </c>
      <c r="I85" s="33">
        <f t="shared" si="4"/>
        <v>8.5699999999999998E-2</v>
      </c>
    </row>
    <row r="86" spans="1:9" s="35" customFormat="1" ht="17.25" customHeight="1" x14ac:dyDescent="0.35">
      <c r="A86" s="36">
        <v>294</v>
      </c>
      <c r="B86" s="30" t="s">
        <v>85</v>
      </c>
      <c r="C86" s="31">
        <v>150000</v>
      </c>
      <c r="D86" s="37"/>
      <c r="E86" s="31">
        <f t="shared" si="5"/>
        <v>150000</v>
      </c>
      <c r="F86" s="31">
        <v>89</v>
      </c>
      <c r="G86" s="31">
        <f>G87</f>
        <v>89</v>
      </c>
      <c r="H86" s="27">
        <f t="shared" si="3"/>
        <v>149911</v>
      </c>
      <c r="I86" s="33">
        <f t="shared" si="4"/>
        <v>5.933333333333333E-4</v>
      </c>
    </row>
    <row r="87" spans="1:9" s="35" customFormat="1" ht="17.25" customHeight="1" x14ac:dyDescent="0.35">
      <c r="A87" s="38">
        <v>29401</v>
      </c>
      <c r="B87" s="30" t="s">
        <v>85</v>
      </c>
      <c r="C87" s="31">
        <v>150000</v>
      </c>
      <c r="D87" s="37"/>
      <c r="E87" s="31">
        <f t="shared" si="5"/>
        <v>150000</v>
      </c>
      <c r="F87" s="31">
        <v>89</v>
      </c>
      <c r="G87" s="31">
        <v>89</v>
      </c>
      <c r="H87" s="27">
        <f t="shared" si="3"/>
        <v>149911</v>
      </c>
      <c r="I87" s="33">
        <f t="shared" si="4"/>
        <v>5.933333333333333E-4</v>
      </c>
    </row>
    <row r="88" spans="1:9" s="35" customFormat="1" ht="17.25" customHeight="1" x14ac:dyDescent="0.35">
      <c r="A88" s="36">
        <v>296</v>
      </c>
      <c r="B88" s="30" t="s">
        <v>86</v>
      </c>
      <c r="C88" s="31">
        <v>95000.000000000015</v>
      </c>
      <c r="D88" s="37"/>
      <c r="E88" s="31">
        <f t="shared" si="5"/>
        <v>95000.000000000015</v>
      </c>
      <c r="F88" s="31">
        <f>F89</f>
        <v>40759</v>
      </c>
      <c r="G88" s="31">
        <f>G89</f>
        <v>40759</v>
      </c>
      <c r="H88" s="27">
        <f t="shared" si="3"/>
        <v>54241.000000000015</v>
      </c>
      <c r="I88" s="33">
        <f t="shared" si="4"/>
        <v>0.42904210526315784</v>
      </c>
    </row>
    <row r="89" spans="1:9" s="35" customFormat="1" ht="17.25" customHeight="1" x14ac:dyDescent="0.35">
      <c r="A89" s="38">
        <v>29601</v>
      </c>
      <c r="B89" s="30" t="s">
        <v>86</v>
      </c>
      <c r="C89" s="31">
        <v>95000.000000000015</v>
      </c>
      <c r="D89" s="37"/>
      <c r="E89" s="31">
        <f t="shared" si="5"/>
        <v>95000.000000000015</v>
      </c>
      <c r="F89" s="31">
        <v>40759</v>
      </c>
      <c r="G89" s="31">
        <v>40759</v>
      </c>
      <c r="H89" s="27">
        <f t="shared" si="3"/>
        <v>54241.000000000015</v>
      </c>
      <c r="I89" s="33">
        <f t="shared" si="4"/>
        <v>0.42904210526315784</v>
      </c>
    </row>
    <row r="90" spans="1:9" s="35" customFormat="1" ht="17.25" customHeight="1" x14ac:dyDescent="0.35">
      <c r="A90" s="25">
        <v>3000</v>
      </c>
      <c r="B90" s="25" t="s">
        <v>87</v>
      </c>
      <c r="C90" s="27">
        <v>17801132</v>
      </c>
      <c r="D90" s="27">
        <f>D114+D136+D152</f>
        <v>12977369</v>
      </c>
      <c r="E90" s="27">
        <f t="shared" si="5"/>
        <v>30778501</v>
      </c>
      <c r="F90" s="27">
        <f>F91+F100+F107+F114+F121+F136+F139+F149+F152</f>
        <v>19260052</v>
      </c>
      <c r="G90" s="27">
        <f>G91+G100+G107+G114+G121+G136+G139+G149+G152</f>
        <v>19085511</v>
      </c>
      <c r="H90" s="27">
        <f t="shared" si="3"/>
        <v>11518449</v>
      </c>
      <c r="I90" s="33">
        <f t="shared" si="4"/>
        <v>0.6257631585111959</v>
      </c>
    </row>
    <row r="91" spans="1:9" s="35" customFormat="1" ht="17.25" customHeight="1" x14ac:dyDescent="0.35">
      <c r="A91" s="29">
        <v>3100</v>
      </c>
      <c r="B91" s="30" t="s">
        <v>88</v>
      </c>
      <c r="C91" s="31">
        <v>2170145</v>
      </c>
      <c r="D91" s="37"/>
      <c r="E91" s="31">
        <f t="shared" si="5"/>
        <v>2170145</v>
      </c>
      <c r="F91" s="31">
        <f>F92+F94+F96+F98</f>
        <v>777036</v>
      </c>
      <c r="G91" s="31">
        <f>G92+G94+G96+G98</f>
        <v>777036</v>
      </c>
      <c r="H91" s="27">
        <f t="shared" si="3"/>
        <v>1393109</v>
      </c>
      <c r="I91" s="33">
        <f t="shared" si="4"/>
        <v>0.35805718051097968</v>
      </c>
    </row>
    <row r="92" spans="1:9" s="35" customFormat="1" ht="17.25" customHeight="1" x14ac:dyDescent="0.35">
      <c r="A92" s="36">
        <v>311</v>
      </c>
      <c r="B92" s="30" t="s">
        <v>89</v>
      </c>
      <c r="C92" s="31">
        <v>1268625</v>
      </c>
      <c r="D92" s="37"/>
      <c r="E92" s="31">
        <f t="shared" si="5"/>
        <v>1268625</v>
      </c>
      <c r="F92" s="31">
        <f>F93</f>
        <v>381656</v>
      </c>
      <c r="G92" s="31">
        <f>G93</f>
        <v>381656</v>
      </c>
      <c r="H92" s="27">
        <f t="shared" si="3"/>
        <v>886969</v>
      </c>
      <c r="I92" s="33">
        <f t="shared" si="4"/>
        <v>0.30084225046802643</v>
      </c>
    </row>
    <row r="93" spans="1:9" s="35" customFormat="1" ht="17.25" customHeight="1" x14ac:dyDescent="0.35">
      <c r="A93" s="38">
        <v>31101</v>
      </c>
      <c r="B93" s="30" t="s">
        <v>89</v>
      </c>
      <c r="C93" s="31">
        <v>1268625</v>
      </c>
      <c r="D93" s="37"/>
      <c r="E93" s="31">
        <f t="shared" si="5"/>
        <v>1268625</v>
      </c>
      <c r="F93" s="31">
        <v>381656</v>
      </c>
      <c r="G93" s="31">
        <v>381656</v>
      </c>
      <c r="H93" s="27">
        <f t="shared" si="3"/>
        <v>886969</v>
      </c>
      <c r="I93" s="33">
        <f t="shared" si="4"/>
        <v>0.30084225046802643</v>
      </c>
    </row>
    <row r="94" spans="1:9" s="35" customFormat="1" ht="17.25" customHeight="1" x14ac:dyDescent="0.35">
      <c r="A94" s="36">
        <v>313</v>
      </c>
      <c r="B94" s="30" t="s">
        <v>90</v>
      </c>
      <c r="C94" s="31">
        <v>156519.99999999997</v>
      </c>
      <c r="D94" s="37"/>
      <c r="E94" s="31">
        <f t="shared" si="5"/>
        <v>156519.99999999997</v>
      </c>
      <c r="F94" s="31">
        <f>F95</f>
        <v>99379</v>
      </c>
      <c r="G94" s="31">
        <f>G95</f>
        <v>99379</v>
      </c>
      <c r="H94" s="27">
        <f t="shared" si="3"/>
        <v>57140.999999999971</v>
      </c>
      <c r="I94" s="33">
        <f t="shared" si="4"/>
        <v>0.63492844364937395</v>
      </c>
    </row>
    <row r="95" spans="1:9" s="35" customFormat="1" ht="17.25" customHeight="1" x14ac:dyDescent="0.35">
      <c r="A95" s="38">
        <v>31301</v>
      </c>
      <c r="B95" s="30" t="s">
        <v>90</v>
      </c>
      <c r="C95" s="31">
        <v>156519.99999999997</v>
      </c>
      <c r="D95" s="37"/>
      <c r="E95" s="31">
        <f t="shared" si="5"/>
        <v>156519.99999999997</v>
      </c>
      <c r="F95" s="31">
        <v>99379</v>
      </c>
      <c r="G95" s="31">
        <v>99379</v>
      </c>
      <c r="H95" s="27">
        <f t="shared" si="3"/>
        <v>57140.999999999971</v>
      </c>
      <c r="I95" s="33">
        <f t="shared" si="4"/>
        <v>0.63492844364937395</v>
      </c>
    </row>
    <row r="96" spans="1:9" s="35" customFormat="1" ht="17.25" customHeight="1" x14ac:dyDescent="0.35">
      <c r="A96" s="36">
        <v>314</v>
      </c>
      <c r="B96" s="30" t="s">
        <v>91</v>
      </c>
      <c r="C96" s="31">
        <v>670000.00000000023</v>
      </c>
      <c r="D96" s="37"/>
      <c r="E96" s="31">
        <f t="shared" si="5"/>
        <v>670000.00000000023</v>
      </c>
      <c r="F96" s="31">
        <f>F97</f>
        <v>296001</v>
      </c>
      <c r="G96" s="31">
        <f>G97</f>
        <v>296001</v>
      </c>
      <c r="H96" s="27">
        <f t="shared" si="3"/>
        <v>373999.00000000023</v>
      </c>
      <c r="I96" s="33">
        <f t="shared" si="4"/>
        <v>0.44179253731343271</v>
      </c>
    </row>
    <row r="97" spans="1:9" s="35" customFormat="1" ht="17.25" customHeight="1" x14ac:dyDescent="0.35">
      <c r="A97" s="38">
        <v>31401</v>
      </c>
      <c r="B97" s="30" t="s">
        <v>91</v>
      </c>
      <c r="C97" s="31">
        <v>670000.00000000023</v>
      </c>
      <c r="D97" s="37"/>
      <c r="E97" s="31">
        <f t="shared" si="5"/>
        <v>670000.00000000023</v>
      </c>
      <c r="F97" s="31">
        <v>296001</v>
      </c>
      <c r="G97" s="31">
        <v>296001</v>
      </c>
      <c r="H97" s="27">
        <f t="shared" si="3"/>
        <v>373999.00000000023</v>
      </c>
      <c r="I97" s="33">
        <f t="shared" si="4"/>
        <v>0.44179253731343271</v>
      </c>
    </row>
    <row r="98" spans="1:9" s="35" customFormat="1" ht="17.25" customHeight="1" x14ac:dyDescent="0.35">
      <c r="A98" s="36">
        <v>317</v>
      </c>
      <c r="B98" s="30" t="s">
        <v>92</v>
      </c>
      <c r="C98" s="31">
        <v>75000</v>
      </c>
      <c r="D98" s="37"/>
      <c r="E98" s="31">
        <f t="shared" si="5"/>
        <v>75000</v>
      </c>
      <c r="F98" s="31">
        <v>0</v>
      </c>
      <c r="G98" s="31">
        <v>0</v>
      </c>
      <c r="H98" s="27">
        <f t="shared" si="3"/>
        <v>75000</v>
      </c>
      <c r="I98" s="33">
        <f t="shared" si="4"/>
        <v>0</v>
      </c>
    </row>
    <row r="99" spans="1:9" s="35" customFormat="1" ht="17.25" customHeight="1" x14ac:dyDescent="0.35">
      <c r="A99" s="38">
        <v>31701</v>
      </c>
      <c r="B99" s="30" t="s">
        <v>92</v>
      </c>
      <c r="C99" s="31">
        <v>75000</v>
      </c>
      <c r="D99" s="37"/>
      <c r="E99" s="31">
        <f t="shared" si="5"/>
        <v>75000</v>
      </c>
      <c r="F99" s="31">
        <v>0</v>
      </c>
      <c r="G99" s="31">
        <v>0</v>
      </c>
      <c r="H99" s="27">
        <f t="shared" si="3"/>
        <v>75000</v>
      </c>
      <c r="I99" s="33">
        <f t="shared" si="4"/>
        <v>0</v>
      </c>
    </row>
    <row r="100" spans="1:9" s="35" customFormat="1" ht="17.25" customHeight="1" x14ac:dyDescent="0.35">
      <c r="A100" s="29">
        <v>3200</v>
      </c>
      <c r="B100" s="30" t="s">
        <v>93</v>
      </c>
      <c r="C100" s="31">
        <v>7660542.0000000009</v>
      </c>
      <c r="D100" s="37"/>
      <c r="E100" s="31">
        <f t="shared" si="5"/>
        <v>7660542.0000000009</v>
      </c>
      <c r="F100" s="31">
        <f>F101+F103+F105</f>
        <v>3371905</v>
      </c>
      <c r="G100" s="31">
        <f>G101+G103+G105</f>
        <v>3342463</v>
      </c>
      <c r="H100" s="27">
        <f t="shared" si="3"/>
        <v>4288637.0000000009</v>
      </c>
      <c r="I100" s="33">
        <f t="shared" si="4"/>
        <v>0.44016533033824495</v>
      </c>
    </row>
    <row r="101" spans="1:9" s="35" customFormat="1" ht="17.25" customHeight="1" x14ac:dyDescent="0.35">
      <c r="A101" s="36">
        <v>322</v>
      </c>
      <c r="B101" s="30" t="s">
        <v>94</v>
      </c>
      <c r="C101" s="31">
        <v>5500000.0000000009</v>
      </c>
      <c r="D101" s="37"/>
      <c r="E101" s="31">
        <f t="shared" si="5"/>
        <v>5500000.0000000009</v>
      </c>
      <c r="F101" s="31">
        <f>F102</f>
        <v>2676153</v>
      </c>
      <c r="G101" s="31">
        <f>G102</f>
        <v>2646711</v>
      </c>
      <c r="H101" s="27">
        <f t="shared" si="3"/>
        <v>2823847.0000000009</v>
      </c>
      <c r="I101" s="33">
        <f t="shared" si="4"/>
        <v>0.48657327272727263</v>
      </c>
    </row>
    <row r="102" spans="1:9" s="35" customFormat="1" ht="17.25" customHeight="1" x14ac:dyDescent="0.35">
      <c r="A102" s="38">
        <v>32201</v>
      </c>
      <c r="B102" s="30" t="s">
        <v>94</v>
      </c>
      <c r="C102" s="31">
        <v>5500000.0000000009</v>
      </c>
      <c r="D102" s="37"/>
      <c r="E102" s="31">
        <f t="shared" si="5"/>
        <v>5500000.0000000009</v>
      </c>
      <c r="F102" s="31">
        <f>2676081+72</f>
        <v>2676153</v>
      </c>
      <c r="G102" s="31">
        <v>2646711</v>
      </c>
      <c r="H102" s="27">
        <f t="shared" si="3"/>
        <v>2823847.0000000009</v>
      </c>
      <c r="I102" s="33">
        <f t="shared" si="4"/>
        <v>0.48657327272727263</v>
      </c>
    </row>
    <row r="103" spans="1:9" s="35" customFormat="1" ht="17.25" customHeight="1" x14ac:dyDescent="0.35">
      <c r="A103" s="36">
        <v>323</v>
      </c>
      <c r="B103" s="30" t="s">
        <v>95</v>
      </c>
      <c r="C103" s="31">
        <v>620542.00000000012</v>
      </c>
      <c r="D103" s="37"/>
      <c r="E103" s="31">
        <f t="shared" si="5"/>
        <v>620542.00000000012</v>
      </c>
      <c r="F103" s="31">
        <f>F104</f>
        <v>315252</v>
      </c>
      <c r="G103" s="31">
        <v>315252</v>
      </c>
      <c r="H103" s="27">
        <f t="shared" si="3"/>
        <v>305290.00000000012</v>
      </c>
      <c r="I103" s="33">
        <f t="shared" si="4"/>
        <v>0.50802685394381031</v>
      </c>
    </row>
    <row r="104" spans="1:9" s="35" customFormat="1" ht="17.25" customHeight="1" x14ac:dyDescent="0.35">
      <c r="A104" s="38">
        <v>32301</v>
      </c>
      <c r="B104" s="30" t="s">
        <v>96</v>
      </c>
      <c r="C104" s="31">
        <v>620542.00000000012</v>
      </c>
      <c r="D104" s="37"/>
      <c r="E104" s="31">
        <f t="shared" si="5"/>
        <v>620542.00000000012</v>
      </c>
      <c r="F104" s="31">
        <v>315252</v>
      </c>
      <c r="G104" s="31">
        <v>315252</v>
      </c>
      <c r="H104" s="27">
        <f t="shared" si="3"/>
        <v>305290.00000000012</v>
      </c>
      <c r="I104" s="33">
        <f t="shared" si="4"/>
        <v>0.50802685394381031</v>
      </c>
    </row>
    <row r="105" spans="1:9" s="35" customFormat="1" ht="17.25" customHeight="1" x14ac:dyDescent="0.35">
      <c r="A105" s="36">
        <v>323</v>
      </c>
      <c r="B105" s="30"/>
      <c r="C105" s="31">
        <v>1540000</v>
      </c>
      <c r="D105" s="37"/>
      <c r="E105" s="31">
        <f t="shared" si="5"/>
        <v>1540000</v>
      </c>
      <c r="F105" s="31">
        <f>F106</f>
        <v>380500</v>
      </c>
      <c r="G105" s="31">
        <v>380500</v>
      </c>
      <c r="H105" s="27">
        <f t="shared" si="3"/>
        <v>1159500</v>
      </c>
      <c r="I105" s="33">
        <f t="shared" si="4"/>
        <v>0.24707792207792209</v>
      </c>
    </row>
    <row r="106" spans="1:9" s="35" customFormat="1" ht="17.25" customHeight="1" x14ac:dyDescent="0.35">
      <c r="A106" s="38">
        <v>32501</v>
      </c>
      <c r="B106" s="30" t="s">
        <v>97</v>
      </c>
      <c r="C106" s="31">
        <v>1540000</v>
      </c>
      <c r="D106" s="37"/>
      <c r="E106" s="31">
        <f t="shared" si="5"/>
        <v>1540000</v>
      </c>
      <c r="F106" s="31">
        <v>380500</v>
      </c>
      <c r="G106" s="31">
        <v>380500</v>
      </c>
      <c r="H106" s="27">
        <f t="shared" si="3"/>
        <v>1159500</v>
      </c>
      <c r="I106" s="33">
        <f t="shared" si="4"/>
        <v>0.24707792207792209</v>
      </c>
    </row>
    <row r="107" spans="1:9" s="35" customFormat="1" ht="17.25" customHeight="1" x14ac:dyDescent="0.35">
      <c r="A107" s="29">
        <v>3300</v>
      </c>
      <c r="B107" s="30" t="s">
        <v>98</v>
      </c>
      <c r="C107" s="31">
        <v>1240078</v>
      </c>
      <c r="D107" s="37"/>
      <c r="E107" s="31">
        <f t="shared" si="5"/>
        <v>1240078</v>
      </c>
      <c r="F107" s="31">
        <f>F108+F110+F112</f>
        <v>347850</v>
      </c>
      <c r="G107" s="31">
        <f>G108+G110+G112</f>
        <v>343993</v>
      </c>
      <c r="H107" s="27">
        <f t="shared" si="3"/>
        <v>892228</v>
      </c>
      <c r="I107" s="33">
        <f t="shared" si="4"/>
        <v>0.28050654878160891</v>
      </c>
    </row>
    <row r="108" spans="1:9" s="35" customFormat="1" ht="17.25" customHeight="1" x14ac:dyDescent="0.35">
      <c r="A108" s="36">
        <v>331</v>
      </c>
      <c r="B108" s="30" t="s">
        <v>99</v>
      </c>
      <c r="C108" s="31">
        <v>870000</v>
      </c>
      <c r="D108" s="37"/>
      <c r="E108" s="31">
        <f t="shared" si="5"/>
        <v>870000</v>
      </c>
      <c r="F108" s="31">
        <f>F109</f>
        <v>201120</v>
      </c>
      <c r="G108" s="31">
        <f>G109</f>
        <v>197263</v>
      </c>
      <c r="H108" s="27">
        <f t="shared" si="3"/>
        <v>668880</v>
      </c>
      <c r="I108" s="33">
        <f t="shared" si="4"/>
        <v>0.23117241379310344</v>
      </c>
    </row>
    <row r="109" spans="1:9" s="35" customFormat="1" ht="17.25" customHeight="1" x14ac:dyDescent="0.35">
      <c r="A109" s="38">
        <v>33101</v>
      </c>
      <c r="B109" s="30" t="s">
        <v>99</v>
      </c>
      <c r="C109" s="31">
        <v>870000</v>
      </c>
      <c r="D109" s="37"/>
      <c r="E109" s="31">
        <f t="shared" si="5"/>
        <v>870000</v>
      </c>
      <c r="F109" s="31">
        <v>201120</v>
      </c>
      <c r="G109" s="31">
        <v>197263</v>
      </c>
      <c r="H109" s="27">
        <f t="shared" si="3"/>
        <v>668880</v>
      </c>
      <c r="I109" s="33">
        <f t="shared" si="4"/>
        <v>0.23117241379310344</v>
      </c>
    </row>
    <row r="110" spans="1:9" s="35" customFormat="1" ht="17.25" customHeight="1" x14ac:dyDescent="0.35">
      <c r="A110" s="36">
        <v>336</v>
      </c>
      <c r="B110" s="30" t="s">
        <v>100</v>
      </c>
      <c r="C110" s="31">
        <v>25078</v>
      </c>
      <c r="D110" s="37"/>
      <c r="E110" s="31">
        <f t="shared" si="5"/>
        <v>25078</v>
      </c>
      <c r="F110" s="31">
        <f>F111</f>
        <v>10846</v>
      </c>
      <c r="G110" s="31">
        <v>10846</v>
      </c>
      <c r="H110" s="27">
        <f t="shared" si="3"/>
        <v>14232</v>
      </c>
      <c r="I110" s="33">
        <f t="shared" si="4"/>
        <v>0.43249062923678122</v>
      </c>
    </row>
    <row r="111" spans="1:9" s="35" customFormat="1" ht="17.25" customHeight="1" x14ac:dyDescent="0.35">
      <c r="A111" s="38">
        <v>33603</v>
      </c>
      <c r="B111" s="30" t="s">
        <v>101</v>
      </c>
      <c r="C111" s="31">
        <v>25078</v>
      </c>
      <c r="D111" s="37"/>
      <c r="E111" s="31">
        <f t="shared" si="5"/>
        <v>25078</v>
      </c>
      <c r="F111" s="31">
        <v>10846</v>
      </c>
      <c r="G111" s="31">
        <v>10846</v>
      </c>
      <c r="H111" s="27">
        <f t="shared" si="3"/>
        <v>14232</v>
      </c>
      <c r="I111" s="33">
        <f t="shared" si="4"/>
        <v>0.43249062923678122</v>
      </c>
    </row>
    <row r="112" spans="1:9" s="35" customFormat="1" ht="17.25" customHeight="1" x14ac:dyDescent="0.35">
      <c r="A112" s="36">
        <v>338</v>
      </c>
      <c r="B112" s="30" t="s">
        <v>102</v>
      </c>
      <c r="C112" s="31">
        <v>344999.99999999988</v>
      </c>
      <c r="D112" s="37"/>
      <c r="E112" s="31">
        <f t="shared" si="5"/>
        <v>344999.99999999988</v>
      </c>
      <c r="F112" s="31">
        <f>F113</f>
        <v>135884</v>
      </c>
      <c r="G112" s="31">
        <v>135884</v>
      </c>
      <c r="H112" s="27">
        <f t="shared" si="3"/>
        <v>209115.99999999988</v>
      </c>
      <c r="I112" s="33">
        <f t="shared" si="4"/>
        <v>0.39386666666666681</v>
      </c>
    </row>
    <row r="113" spans="1:9" s="35" customFormat="1" ht="17.25" customHeight="1" x14ac:dyDescent="0.35">
      <c r="A113" s="38">
        <v>33801</v>
      </c>
      <c r="B113" s="30" t="s">
        <v>102</v>
      </c>
      <c r="C113" s="31">
        <v>344999.99999999988</v>
      </c>
      <c r="D113" s="37"/>
      <c r="E113" s="31">
        <f t="shared" si="5"/>
        <v>344999.99999999988</v>
      </c>
      <c r="F113" s="31">
        <v>135884</v>
      </c>
      <c r="G113" s="31">
        <v>135884</v>
      </c>
      <c r="H113" s="27">
        <f t="shared" si="3"/>
        <v>209115.99999999988</v>
      </c>
      <c r="I113" s="33">
        <f t="shared" si="4"/>
        <v>0.39386666666666681</v>
      </c>
    </row>
    <row r="114" spans="1:9" s="35" customFormat="1" ht="17.25" customHeight="1" x14ac:dyDescent="0.35">
      <c r="A114" s="29">
        <v>3400</v>
      </c>
      <c r="B114" s="30" t="s">
        <v>103</v>
      </c>
      <c r="C114" s="31">
        <v>1161520</v>
      </c>
      <c r="D114" s="31">
        <f>D117</f>
        <v>328705</v>
      </c>
      <c r="E114" s="31">
        <f t="shared" si="5"/>
        <v>1490225</v>
      </c>
      <c r="F114" s="31">
        <f>F115+F117+F119</f>
        <v>535268</v>
      </c>
      <c r="G114" s="31">
        <v>535268</v>
      </c>
      <c r="H114" s="27">
        <f t="shared" si="3"/>
        <v>954957</v>
      </c>
      <c r="I114" s="33">
        <f t="shared" si="4"/>
        <v>0.35918602895535912</v>
      </c>
    </row>
    <row r="115" spans="1:9" s="35" customFormat="1" ht="17.25" customHeight="1" x14ac:dyDescent="0.35">
      <c r="A115" s="36">
        <v>341</v>
      </c>
      <c r="B115" s="30" t="s">
        <v>104</v>
      </c>
      <c r="C115" s="31">
        <v>171520</v>
      </c>
      <c r="D115" s="31"/>
      <c r="E115" s="31">
        <f t="shared" si="5"/>
        <v>171520</v>
      </c>
      <c r="F115" s="31">
        <f>F116</f>
        <v>47256</v>
      </c>
      <c r="G115" s="31">
        <v>47256</v>
      </c>
      <c r="H115" s="27">
        <f t="shared" si="3"/>
        <v>124264</v>
      </c>
      <c r="I115" s="33">
        <f t="shared" si="4"/>
        <v>0.27551305970149254</v>
      </c>
    </row>
    <row r="116" spans="1:9" s="35" customFormat="1" ht="17.25" customHeight="1" x14ac:dyDescent="0.35">
      <c r="A116" s="38">
        <v>34101</v>
      </c>
      <c r="B116" s="30" t="s">
        <v>104</v>
      </c>
      <c r="C116" s="31">
        <v>171520</v>
      </c>
      <c r="D116" s="31"/>
      <c r="E116" s="31">
        <f t="shared" si="5"/>
        <v>171520</v>
      </c>
      <c r="F116" s="31">
        <v>47256</v>
      </c>
      <c r="G116" s="31">
        <v>47256</v>
      </c>
      <c r="H116" s="27">
        <f t="shared" si="3"/>
        <v>124264</v>
      </c>
      <c r="I116" s="33">
        <f t="shared" si="4"/>
        <v>0.27551305970149254</v>
      </c>
    </row>
    <row r="117" spans="1:9" s="35" customFormat="1" ht="17.25" customHeight="1" x14ac:dyDescent="0.35">
      <c r="A117" s="36">
        <v>345</v>
      </c>
      <c r="B117" s="30" t="s">
        <v>105</v>
      </c>
      <c r="C117" s="31">
        <v>620000</v>
      </c>
      <c r="D117" s="31">
        <f>D118</f>
        <v>328705</v>
      </c>
      <c r="E117" s="31">
        <f t="shared" si="5"/>
        <v>948705</v>
      </c>
      <c r="F117" s="31">
        <f>F118</f>
        <v>328892</v>
      </c>
      <c r="G117" s="31">
        <v>328892</v>
      </c>
      <c r="H117" s="27">
        <f t="shared" si="3"/>
        <v>619813</v>
      </c>
      <c r="I117" s="33">
        <f t="shared" si="4"/>
        <v>0.34667467758681569</v>
      </c>
    </row>
    <row r="118" spans="1:9" s="35" customFormat="1" ht="17.25" customHeight="1" x14ac:dyDescent="0.35">
      <c r="A118" s="38">
        <v>34501</v>
      </c>
      <c r="B118" s="30" t="s">
        <v>105</v>
      </c>
      <c r="C118" s="31">
        <v>620000</v>
      </c>
      <c r="D118" s="31">
        <v>328705</v>
      </c>
      <c r="E118" s="31">
        <f t="shared" si="5"/>
        <v>948705</v>
      </c>
      <c r="F118" s="31">
        <v>328892</v>
      </c>
      <c r="G118" s="31">
        <v>328892</v>
      </c>
      <c r="H118" s="27">
        <f t="shared" si="3"/>
        <v>619813</v>
      </c>
      <c r="I118" s="33">
        <f t="shared" si="4"/>
        <v>0.34667467758681569</v>
      </c>
    </row>
    <row r="119" spans="1:9" s="35" customFormat="1" ht="17.25" customHeight="1" x14ac:dyDescent="0.35">
      <c r="A119" s="36">
        <v>347</v>
      </c>
      <c r="B119" s="30" t="s">
        <v>106</v>
      </c>
      <c r="C119" s="31">
        <v>370000</v>
      </c>
      <c r="D119" s="37"/>
      <c r="E119" s="31">
        <f t="shared" si="5"/>
        <v>370000</v>
      </c>
      <c r="F119" s="31">
        <f>F120</f>
        <v>159120</v>
      </c>
      <c r="G119" s="31">
        <v>159120</v>
      </c>
      <c r="H119" s="27">
        <f t="shared" si="3"/>
        <v>210880</v>
      </c>
      <c r="I119" s="33">
        <f t="shared" si="4"/>
        <v>0.43005405405405406</v>
      </c>
    </row>
    <row r="120" spans="1:9" s="35" customFormat="1" ht="17.25" customHeight="1" x14ac:dyDescent="0.35">
      <c r="A120" s="38">
        <v>34701</v>
      </c>
      <c r="B120" s="30" t="s">
        <v>106</v>
      </c>
      <c r="C120" s="31">
        <v>370000</v>
      </c>
      <c r="D120" s="37"/>
      <c r="E120" s="31">
        <f t="shared" si="5"/>
        <v>370000</v>
      </c>
      <c r="F120" s="31">
        <v>159120</v>
      </c>
      <c r="G120" s="31">
        <v>159120</v>
      </c>
      <c r="H120" s="27">
        <f t="shared" si="3"/>
        <v>210880</v>
      </c>
      <c r="I120" s="33">
        <f t="shared" si="4"/>
        <v>0.43005405405405406</v>
      </c>
    </row>
    <row r="121" spans="1:9" s="35" customFormat="1" ht="17.25" customHeight="1" x14ac:dyDescent="0.35">
      <c r="A121" s="29">
        <v>3500</v>
      </c>
      <c r="B121" s="30" t="s">
        <v>107</v>
      </c>
      <c r="C121" s="31">
        <v>1513721</v>
      </c>
      <c r="D121" s="37"/>
      <c r="E121" s="31">
        <f t="shared" si="5"/>
        <v>1513721</v>
      </c>
      <c r="F121" s="31">
        <f>F122+F124+F126+F128+F130+F132+F134</f>
        <v>426005</v>
      </c>
      <c r="G121" s="31">
        <v>426005</v>
      </c>
      <c r="H121" s="27">
        <f t="shared" si="3"/>
        <v>1087716</v>
      </c>
      <c r="I121" s="33">
        <f t="shared" si="4"/>
        <v>0.28142900838397567</v>
      </c>
    </row>
    <row r="122" spans="1:9" s="35" customFormat="1" ht="17.25" customHeight="1" x14ac:dyDescent="0.35">
      <c r="A122" s="36">
        <v>351</v>
      </c>
      <c r="B122" s="30" t="s">
        <v>108</v>
      </c>
      <c r="C122" s="31">
        <v>260000.00000000003</v>
      </c>
      <c r="D122" s="37"/>
      <c r="E122" s="31">
        <f t="shared" si="5"/>
        <v>260000.00000000003</v>
      </c>
      <c r="F122" s="31">
        <f>F123</f>
        <v>26296</v>
      </c>
      <c r="G122" s="31">
        <v>26296</v>
      </c>
      <c r="H122" s="27">
        <f t="shared" si="3"/>
        <v>233704.00000000003</v>
      </c>
      <c r="I122" s="33">
        <f t="shared" si="4"/>
        <v>0.10113846153846152</v>
      </c>
    </row>
    <row r="123" spans="1:9" s="35" customFormat="1" ht="17.25" customHeight="1" x14ac:dyDescent="0.35">
      <c r="A123" s="38">
        <v>35101</v>
      </c>
      <c r="B123" s="30" t="s">
        <v>109</v>
      </c>
      <c r="C123" s="31">
        <v>260000.00000000003</v>
      </c>
      <c r="D123" s="37"/>
      <c r="E123" s="31">
        <f t="shared" si="5"/>
        <v>260000.00000000003</v>
      </c>
      <c r="F123" s="31">
        <v>26296</v>
      </c>
      <c r="G123" s="31">
        <v>26296</v>
      </c>
      <c r="H123" s="27">
        <f t="shared" si="3"/>
        <v>233704.00000000003</v>
      </c>
      <c r="I123" s="33">
        <f t="shared" si="4"/>
        <v>0.10113846153846152</v>
      </c>
    </row>
    <row r="124" spans="1:9" s="35" customFormat="1" ht="17.25" customHeight="1" x14ac:dyDescent="0.35">
      <c r="A124" s="36">
        <v>352</v>
      </c>
      <c r="B124" s="30" t="s">
        <v>110</v>
      </c>
      <c r="C124" s="31">
        <v>155353.00000000006</v>
      </c>
      <c r="D124" s="37"/>
      <c r="E124" s="31">
        <f t="shared" si="5"/>
        <v>155353.00000000006</v>
      </c>
      <c r="F124" s="31">
        <f>F125</f>
        <v>498</v>
      </c>
      <c r="G124" s="31">
        <v>498</v>
      </c>
      <c r="H124" s="27">
        <f t="shared" si="3"/>
        <v>154855.00000000006</v>
      </c>
      <c r="I124" s="33">
        <f t="shared" si="4"/>
        <v>3.2056027241186189E-3</v>
      </c>
    </row>
    <row r="125" spans="1:9" s="35" customFormat="1" ht="17.25" customHeight="1" x14ac:dyDescent="0.35">
      <c r="A125" s="38">
        <v>35201</v>
      </c>
      <c r="B125" s="30" t="s">
        <v>111</v>
      </c>
      <c r="C125" s="31">
        <v>155353.00000000006</v>
      </c>
      <c r="D125" s="37"/>
      <c r="E125" s="31">
        <f t="shared" si="5"/>
        <v>155353.00000000006</v>
      </c>
      <c r="F125" s="31">
        <v>498</v>
      </c>
      <c r="G125" s="31">
        <v>498</v>
      </c>
      <c r="H125" s="27">
        <f t="shared" si="3"/>
        <v>154855.00000000006</v>
      </c>
      <c r="I125" s="33">
        <f t="shared" si="4"/>
        <v>3.2056027241186189E-3</v>
      </c>
    </row>
    <row r="126" spans="1:9" s="35" customFormat="1" ht="17.25" customHeight="1" x14ac:dyDescent="0.35">
      <c r="A126" s="36">
        <v>353</v>
      </c>
      <c r="B126" s="30" t="s">
        <v>112</v>
      </c>
      <c r="C126" s="31">
        <v>103000</v>
      </c>
      <c r="D126" s="37"/>
      <c r="E126" s="31">
        <f t="shared" si="5"/>
        <v>103000</v>
      </c>
      <c r="F126" s="31">
        <v>0</v>
      </c>
      <c r="G126" s="31">
        <v>0</v>
      </c>
      <c r="H126" s="27">
        <f t="shared" si="3"/>
        <v>103000</v>
      </c>
      <c r="I126" s="33">
        <f t="shared" si="4"/>
        <v>0</v>
      </c>
    </row>
    <row r="127" spans="1:9" s="35" customFormat="1" ht="17.25" customHeight="1" x14ac:dyDescent="0.35">
      <c r="A127" s="38">
        <v>35302</v>
      </c>
      <c r="B127" s="30" t="s">
        <v>113</v>
      </c>
      <c r="C127" s="31">
        <v>103000</v>
      </c>
      <c r="D127" s="37"/>
      <c r="E127" s="31">
        <f t="shared" si="5"/>
        <v>103000</v>
      </c>
      <c r="F127" s="31">
        <v>0</v>
      </c>
      <c r="G127" s="31">
        <v>0</v>
      </c>
      <c r="H127" s="27">
        <f t="shared" si="3"/>
        <v>103000</v>
      </c>
      <c r="I127" s="33">
        <f t="shared" si="4"/>
        <v>0</v>
      </c>
    </row>
    <row r="128" spans="1:9" s="35" customFormat="1" ht="17.25" customHeight="1" x14ac:dyDescent="0.35">
      <c r="A128" s="36">
        <v>355</v>
      </c>
      <c r="B128" s="30" t="s">
        <v>114</v>
      </c>
      <c r="C128" s="31">
        <v>495061</v>
      </c>
      <c r="D128" s="37"/>
      <c r="E128" s="31">
        <f t="shared" si="5"/>
        <v>495061</v>
      </c>
      <c r="F128" s="31">
        <f>F129</f>
        <v>63273</v>
      </c>
      <c r="G128" s="31">
        <v>63273</v>
      </c>
      <c r="H128" s="27">
        <f t="shared" si="3"/>
        <v>431788</v>
      </c>
      <c r="I128" s="33">
        <f t="shared" si="4"/>
        <v>0.1278084922868091</v>
      </c>
    </row>
    <row r="129" spans="1:9" s="35" customFormat="1" ht="17.25" customHeight="1" x14ac:dyDescent="0.35">
      <c r="A129" s="38">
        <v>35501</v>
      </c>
      <c r="B129" s="30" t="s">
        <v>115</v>
      </c>
      <c r="C129" s="31">
        <v>495061</v>
      </c>
      <c r="D129" s="37"/>
      <c r="E129" s="31">
        <f t="shared" si="5"/>
        <v>495061</v>
      </c>
      <c r="F129" s="31">
        <v>63273</v>
      </c>
      <c r="G129" s="31">
        <v>63273</v>
      </c>
      <c r="H129" s="27">
        <f t="shared" si="3"/>
        <v>431788</v>
      </c>
      <c r="I129" s="33">
        <f t="shared" si="4"/>
        <v>0.1278084922868091</v>
      </c>
    </row>
    <row r="130" spans="1:9" s="35" customFormat="1" ht="17.25" customHeight="1" x14ac:dyDescent="0.35">
      <c r="A130" s="36">
        <v>357</v>
      </c>
      <c r="B130" s="30" t="s">
        <v>116</v>
      </c>
      <c r="C130" s="31">
        <v>330740.99999999994</v>
      </c>
      <c r="D130" s="37"/>
      <c r="E130" s="31">
        <f t="shared" si="5"/>
        <v>330740.99999999994</v>
      </c>
      <c r="F130" s="31">
        <f>F131</f>
        <v>268221</v>
      </c>
      <c r="G130" s="31">
        <v>268221</v>
      </c>
      <c r="H130" s="27">
        <f t="shared" si="3"/>
        <v>62519.999999999942</v>
      </c>
      <c r="I130" s="33">
        <f t="shared" si="4"/>
        <v>0.81096991301350618</v>
      </c>
    </row>
    <row r="131" spans="1:9" s="35" customFormat="1" ht="17.25" customHeight="1" x14ac:dyDescent="0.35">
      <c r="A131" s="38">
        <v>35701</v>
      </c>
      <c r="B131" s="30" t="s">
        <v>117</v>
      </c>
      <c r="C131" s="31">
        <v>330740.99999999994</v>
      </c>
      <c r="D131" s="37"/>
      <c r="E131" s="31">
        <f t="shared" si="5"/>
        <v>330740.99999999994</v>
      </c>
      <c r="F131" s="31">
        <v>268221</v>
      </c>
      <c r="G131" s="31">
        <v>268221</v>
      </c>
      <c r="H131" s="27">
        <f t="shared" si="3"/>
        <v>62519.999999999942</v>
      </c>
      <c r="I131" s="33">
        <f t="shared" si="4"/>
        <v>0.81096991301350618</v>
      </c>
    </row>
    <row r="132" spans="1:9" s="35" customFormat="1" ht="17.25" customHeight="1" x14ac:dyDescent="0.35">
      <c r="A132" s="36">
        <v>358</v>
      </c>
      <c r="B132" s="30" t="s">
        <v>118</v>
      </c>
      <c r="C132" s="31">
        <v>59566.000000000015</v>
      </c>
      <c r="D132" s="37"/>
      <c r="E132" s="31">
        <f t="shared" si="5"/>
        <v>59566.000000000015</v>
      </c>
      <c r="F132" s="31">
        <f>F133</f>
        <v>2356</v>
      </c>
      <c r="G132" s="31">
        <v>2356</v>
      </c>
      <c r="H132" s="27">
        <f t="shared" si="3"/>
        <v>57210.000000000015</v>
      </c>
      <c r="I132" s="33">
        <f t="shared" si="4"/>
        <v>3.9552765000167869E-2</v>
      </c>
    </row>
    <row r="133" spans="1:9" s="35" customFormat="1" ht="17.25" customHeight="1" x14ac:dyDescent="0.35">
      <c r="A133" s="38">
        <v>35801</v>
      </c>
      <c r="B133" s="30" t="s">
        <v>118</v>
      </c>
      <c r="C133" s="31">
        <v>59566.000000000015</v>
      </c>
      <c r="D133" s="37"/>
      <c r="E133" s="31">
        <f t="shared" si="5"/>
        <v>59566.000000000015</v>
      </c>
      <c r="F133" s="31">
        <v>2356</v>
      </c>
      <c r="G133" s="31">
        <v>2356</v>
      </c>
      <c r="H133" s="27">
        <f t="shared" si="3"/>
        <v>57210.000000000015</v>
      </c>
      <c r="I133" s="33">
        <f t="shared" si="4"/>
        <v>3.9552765000167869E-2</v>
      </c>
    </row>
    <row r="134" spans="1:9" s="35" customFormat="1" ht="17.25" customHeight="1" x14ac:dyDescent="0.35">
      <c r="A134" s="36">
        <v>359</v>
      </c>
      <c r="B134" s="30" t="s">
        <v>119</v>
      </c>
      <c r="C134" s="31">
        <v>110000</v>
      </c>
      <c r="D134" s="37"/>
      <c r="E134" s="31">
        <f t="shared" si="5"/>
        <v>110000</v>
      </c>
      <c r="F134" s="31">
        <f>F135</f>
        <v>65361</v>
      </c>
      <c r="G134" s="31">
        <v>65361</v>
      </c>
      <c r="H134" s="27">
        <f t="shared" si="3"/>
        <v>44639</v>
      </c>
      <c r="I134" s="33">
        <f t="shared" si="4"/>
        <v>0.5941909090909091</v>
      </c>
    </row>
    <row r="135" spans="1:9" s="35" customFormat="1" ht="17.25" customHeight="1" x14ac:dyDescent="0.35">
      <c r="A135" s="38">
        <v>35901</v>
      </c>
      <c r="B135" s="30" t="s">
        <v>119</v>
      </c>
      <c r="C135" s="31">
        <v>110000</v>
      </c>
      <c r="D135" s="37"/>
      <c r="E135" s="31">
        <f t="shared" si="5"/>
        <v>110000</v>
      </c>
      <c r="F135" s="31">
        <v>65361</v>
      </c>
      <c r="G135" s="31">
        <v>65361</v>
      </c>
      <c r="H135" s="27">
        <f t="shared" si="3"/>
        <v>44639</v>
      </c>
      <c r="I135" s="33">
        <f t="shared" si="4"/>
        <v>0.5941909090909091</v>
      </c>
    </row>
    <row r="136" spans="1:9" s="35" customFormat="1" ht="17.25" customHeight="1" x14ac:dyDescent="0.35">
      <c r="A136" s="29">
        <v>3600</v>
      </c>
      <c r="B136" s="30" t="s">
        <v>120</v>
      </c>
      <c r="C136" s="31">
        <v>239285</v>
      </c>
      <c r="D136" s="31">
        <f>D137</f>
        <v>228138</v>
      </c>
      <c r="E136" s="31">
        <f t="shared" si="5"/>
        <v>467423</v>
      </c>
      <c r="F136" s="31">
        <f>F137</f>
        <v>5654</v>
      </c>
      <c r="G136" s="31">
        <v>5654</v>
      </c>
      <c r="H136" s="27">
        <f t="shared" si="3"/>
        <v>461769</v>
      </c>
      <c r="I136" s="33">
        <f t="shared" si="4"/>
        <v>1.2096109947520767E-2</v>
      </c>
    </row>
    <row r="137" spans="1:9" s="35" customFormat="1" ht="17.25" customHeight="1" x14ac:dyDescent="0.35">
      <c r="A137" s="36">
        <v>362</v>
      </c>
      <c r="B137" s="30" t="s">
        <v>121</v>
      </c>
      <c r="C137" s="31">
        <v>239285</v>
      </c>
      <c r="D137" s="31">
        <f>D138</f>
        <v>228138</v>
      </c>
      <c r="E137" s="31">
        <f t="shared" si="5"/>
        <v>467423</v>
      </c>
      <c r="F137" s="31">
        <f>F138</f>
        <v>5654</v>
      </c>
      <c r="G137" s="31">
        <v>5654</v>
      </c>
      <c r="H137" s="27">
        <f t="shared" si="3"/>
        <v>461769</v>
      </c>
      <c r="I137" s="33">
        <f t="shared" si="4"/>
        <v>1.2096109947520767E-2</v>
      </c>
    </row>
    <row r="138" spans="1:9" s="35" customFormat="1" ht="17.25" customHeight="1" x14ac:dyDescent="0.35">
      <c r="A138" s="38">
        <v>36201</v>
      </c>
      <c r="B138" s="30" t="s">
        <v>122</v>
      </c>
      <c r="C138" s="31">
        <v>239285</v>
      </c>
      <c r="D138" s="31">
        <v>228138</v>
      </c>
      <c r="E138" s="31">
        <f t="shared" si="5"/>
        <v>467423</v>
      </c>
      <c r="F138" s="31">
        <v>5654</v>
      </c>
      <c r="G138" s="31">
        <v>5654</v>
      </c>
      <c r="H138" s="27">
        <f t="shared" ref="H138:H180" si="6">E138-F138</f>
        <v>461769</v>
      </c>
      <c r="I138" s="33">
        <f t="shared" ref="I138:I180" si="7">IF(E138=0,"",F138/E138)</f>
        <v>1.2096109947520767E-2</v>
      </c>
    </row>
    <row r="139" spans="1:9" s="35" customFormat="1" ht="17.25" customHeight="1" x14ac:dyDescent="0.35">
      <c r="A139" s="29">
        <v>3700</v>
      </c>
      <c r="B139" s="30" t="s">
        <v>123</v>
      </c>
      <c r="C139" s="31">
        <v>1995559.0000000005</v>
      </c>
      <c r="D139" s="37"/>
      <c r="E139" s="31">
        <f t="shared" ref="E139:E180" si="8">C139+D139</f>
        <v>1995559.0000000005</v>
      </c>
      <c r="F139" s="31">
        <f>F140+F142+F144+F147</f>
        <v>470440</v>
      </c>
      <c r="G139" s="31">
        <v>470440</v>
      </c>
      <c r="H139" s="27">
        <f t="shared" si="6"/>
        <v>1525119.0000000005</v>
      </c>
      <c r="I139" s="33">
        <f t="shared" si="7"/>
        <v>0.23574346837151891</v>
      </c>
    </row>
    <row r="140" spans="1:9" s="35" customFormat="1" ht="17.25" customHeight="1" x14ac:dyDescent="0.35">
      <c r="A140" s="36">
        <v>371</v>
      </c>
      <c r="B140" s="30" t="s">
        <v>124</v>
      </c>
      <c r="C140" s="31">
        <v>441143</v>
      </c>
      <c r="D140" s="37"/>
      <c r="E140" s="31">
        <f t="shared" si="8"/>
        <v>441143</v>
      </c>
      <c r="F140" s="31">
        <f>F141</f>
        <v>44250</v>
      </c>
      <c r="G140" s="31">
        <v>44250</v>
      </c>
      <c r="H140" s="27">
        <f t="shared" si="6"/>
        <v>396893</v>
      </c>
      <c r="I140" s="33">
        <f t="shared" si="7"/>
        <v>0.10030761000401231</v>
      </c>
    </row>
    <row r="141" spans="1:9" s="35" customFormat="1" ht="17.25" customHeight="1" x14ac:dyDescent="0.35">
      <c r="A141" s="38">
        <v>37101</v>
      </c>
      <c r="B141" s="30" t="s">
        <v>124</v>
      </c>
      <c r="C141" s="31">
        <v>441143</v>
      </c>
      <c r="D141" s="37"/>
      <c r="E141" s="31">
        <f t="shared" si="8"/>
        <v>441143</v>
      </c>
      <c r="F141" s="31">
        <v>44250</v>
      </c>
      <c r="G141" s="31">
        <v>44250</v>
      </c>
      <c r="H141" s="27">
        <f t="shared" si="6"/>
        <v>396893</v>
      </c>
      <c r="I141" s="33">
        <f t="shared" si="7"/>
        <v>0.10030761000401231</v>
      </c>
    </row>
    <row r="142" spans="1:9" s="35" customFormat="1" ht="17.25" customHeight="1" x14ac:dyDescent="0.35">
      <c r="A142" s="36">
        <v>372</v>
      </c>
      <c r="B142" s="30" t="s">
        <v>125</v>
      </c>
      <c r="C142" s="31">
        <v>27639</v>
      </c>
      <c r="D142" s="37"/>
      <c r="E142" s="31">
        <f t="shared" si="8"/>
        <v>27639</v>
      </c>
      <c r="F142" s="31">
        <f>F143</f>
        <v>6793</v>
      </c>
      <c r="G142" s="31">
        <v>6793</v>
      </c>
      <c r="H142" s="27">
        <f t="shared" si="6"/>
        <v>20846</v>
      </c>
      <c r="I142" s="33">
        <f t="shared" si="7"/>
        <v>0.24577589637830602</v>
      </c>
    </row>
    <row r="143" spans="1:9" s="35" customFormat="1" ht="17.25" customHeight="1" x14ac:dyDescent="0.35">
      <c r="A143" s="38">
        <v>37201</v>
      </c>
      <c r="B143" s="30" t="s">
        <v>125</v>
      </c>
      <c r="C143" s="31">
        <v>27639</v>
      </c>
      <c r="D143" s="37"/>
      <c r="E143" s="31">
        <f t="shared" si="8"/>
        <v>27639</v>
      </c>
      <c r="F143" s="31">
        <v>6793</v>
      </c>
      <c r="G143" s="31">
        <v>6793</v>
      </c>
      <c r="H143" s="27">
        <f t="shared" si="6"/>
        <v>20846</v>
      </c>
      <c r="I143" s="33">
        <f t="shared" si="7"/>
        <v>0.24577589637830602</v>
      </c>
    </row>
    <row r="144" spans="1:9" s="35" customFormat="1" ht="17.25" customHeight="1" x14ac:dyDescent="0.35">
      <c r="A144" s="36">
        <v>375</v>
      </c>
      <c r="B144" s="30" t="s">
        <v>126</v>
      </c>
      <c r="C144" s="31">
        <v>1507488.0000000005</v>
      </c>
      <c r="D144" s="37"/>
      <c r="E144" s="31">
        <f t="shared" si="8"/>
        <v>1507488.0000000005</v>
      </c>
      <c r="F144" s="31">
        <f>F145+F146</f>
        <v>410788</v>
      </c>
      <c r="G144" s="31">
        <v>410788</v>
      </c>
      <c r="H144" s="27">
        <f t="shared" si="6"/>
        <v>1096700.0000000005</v>
      </c>
      <c r="I144" s="33">
        <f t="shared" si="7"/>
        <v>0.27249835487911006</v>
      </c>
    </row>
    <row r="145" spans="1:9" s="35" customFormat="1" ht="17.25" customHeight="1" x14ac:dyDescent="0.35">
      <c r="A145" s="38">
        <v>37501</v>
      </c>
      <c r="B145" s="30" t="s">
        <v>126</v>
      </c>
      <c r="C145" s="31">
        <v>1420188.0000000005</v>
      </c>
      <c r="D145" s="37"/>
      <c r="E145" s="31">
        <f t="shared" si="8"/>
        <v>1420188.0000000005</v>
      </c>
      <c r="F145" s="31">
        <v>373188</v>
      </c>
      <c r="G145" s="31">
        <v>373188</v>
      </c>
      <c r="H145" s="27">
        <f t="shared" si="6"/>
        <v>1047000.0000000005</v>
      </c>
      <c r="I145" s="33">
        <f t="shared" si="7"/>
        <v>0.26277366095193022</v>
      </c>
    </row>
    <row r="146" spans="1:9" s="35" customFormat="1" ht="17.25" customHeight="1" x14ac:dyDescent="0.35">
      <c r="A146" s="38">
        <v>37502</v>
      </c>
      <c r="B146" s="30" t="s">
        <v>127</v>
      </c>
      <c r="C146" s="31">
        <v>87300</v>
      </c>
      <c r="D146" s="37"/>
      <c r="E146" s="31">
        <f t="shared" si="8"/>
        <v>87300</v>
      </c>
      <c r="F146" s="31">
        <v>37600</v>
      </c>
      <c r="G146" s="31">
        <v>37600</v>
      </c>
      <c r="H146" s="27">
        <f t="shared" si="6"/>
        <v>49700</v>
      </c>
      <c r="I146" s="33">
        <f t="shared" si="7"/>
        <v>0.43069873997709052</v>
      </c>
    </row>
    <row r="147" spans="1:9" s="35" customFormat="1" ht="17.25" customHeight="1" x14ac:dyDescent="0.35">
      <c r="A147" s="36">
        <v>379</v>
      </c>
      <c r="B147" s="30" t="s">
        <v>128</v>
      </c>
      <c r="C147" s="31">
        <v>19288.999999999996</v>
      </c>
      <c r="D147" s="37"/>
      <c r="E147" s="31">
        <f t="shared" si="8"/>
        <v>19288.999999999996</v>
      </c>
      <c r="F147" s="31">
        <f>F148</f>
        <v>8609</v>
      </c>
      <c r="G147" s="31">
        <v>8609</v>
      </c>
      <c r="H147" s="27">
        <f t="shared" si="6"/>
        <v>10679.999999999996</v>
      </c>
      <c r="I147" s="33">
        <f t="shared" si="7"/>
        <v>0.44631655347607452</v>
      </c>
    </row>
    <row r="148" spans="1:9" s="35" customFormat="1" ht="17.25" customHeight="1" x14ac:dyDescent="0.35">
      <c r="A148" s="38">
        <v>37901</v>
      </c>
      <c r="B148" s="30" t="s">
        <v>129</v>
      </c>
      <c r="C148" s="31">
        <v>19288.999999999996</v>
      </c>
      <c r="D148" s="37"/>
      <c r="E148" s="31">
        <f t="shared" si="8"/>
        <v>19288.999999999996</v>
      </c>
      <c r="F148" s="31">
        <v>8609</v>
      </c>
      <c r="G148" s="31">
        <v>8609</v>
      </c>
      <c r="H148" s="27">
        <f t="shared" si="6"/>
        <v>10679.999999999996</v>
      </c>
      <c r="I148" s="33">
        <f t="shared" si="7"/>
        <v>0.44631655347607452</v>
      </c>
    </row>
    <row r="149" spans="1:9" s="35" customFormat="1" ht="17.25" customHeight="1" x14ac:dyDescent="0.35">
      <c r="A149" s="29">
        <v>3800</v>
      </c>
      <c r="B149" s="30" t="s">
        <v>130</v>
      </c>
      <c r="C149" s="31">
        <v>300129</v>
      </c>
      <c r="D149" s="37"/>
      <c r="E149" s="31">
        <f t="shared" si="8"/>
        <v>300129</v>
      </c>
      <c r="F149" s="31">
        <f>F150</f>
        <v>41792</v>
      </c>
      <c r="G149" s="31">
        <v>41792</v>
      </c>
      <c r="H149" s="27">
        <f t="shared" si="6"/>
        <v>258337</v>
      </c>
      <c r="I149" s="33">
        <f t="shared" si="7"/>
        <v>0.13924679054673159</v>
      </c>
    </row>
    <row r="150" spans="1:9" s="35" customFormat="1" ht="17.25" customHeight="1" x14ac:dyDescent="0.35">
      <c r="A150" s="36">
        <v>383</v>
      </c>
      <c r="B150" s="30" t="s">
        <v>131</v>
      </c>
      <c r="C150" s="31">
        <v>300129</v>
      </c>
      <c r="D150" s="37"/>
      <c r="E150" s="31">
        <f t="shared" si="8"/>
        <v>300129</v>
      </c>
      <c r="F150" s="31">
        <f>F151</f>
        <v>41792</v>
      </c>
      <c r="G150" s="31">
        <v>41792</v>
      </c>
      <c r="H150" s="27">
        <f t="shared" si="6"/>
        <v>258337</v>
      </c>
      <c r="I150" s="33">
        <f t="shared" si="7"/>
        <v>0.13924679054673159</v>
      </c>
    </row>
    <row r="151" spans="1:9" s="35" customFormat="1" ht="17.25" customHeight="1" x14ac:dyDescent="0.35">
      <c r="A151" s="38">
        <v>38301</v>
      </c>
      <c r="B151" s="30" t="s">
        <v>131</v>
      </c>
      <c r="C151" s="31">
        <v>300129</v>
      </c>
      <c r="D151" s="37"/>
      <c r="E151" s="31">
        <f t="shared" si="8"/>
        <v>300129</v>
      </c>
      <c r="F151" s="31">
        <v>41792</v>
      </c>
      <c r="G151" s="31">
        <v>41792</v>
      </c>
      <c r="H151" s="27">
        <f t="shared" si="6"/>
        <v>258337</v>
      </c>
      <c r="I151" s="33">
        <f t="shared" si="7"/>
        <v>0.13924679054673159</v>
      </c>
    </row>
    <row r="152" spans="1:9" s="35" customFormat="1" ht="17.25" customHeight="1" x14ac:dyDescent="0.35">
      <c r="A152" s="29">
        <v>3900</v>
      </c>
      <c r="B152" s="30" t="s">
        <v>132</v>
      </c>
      <c r="C152" s="31">
        <v>1520153</v>
      </c>
      <c r="D152" s="31">
        <f>D155+D157</f>
        <v>12420526</v>
      </c>
      <c r="E152" s="31">
        <f t="shared" si="8"/>
        <v>13940679</v>
      </c>
      <c r="F152" s="31">
        <f>F153+F155+F157</f>
        <v>13284102</v>
      </c>
      <c r="G152" s="31">
        <f>G153+G155+G157</f>
        <v>13142860</v>
      </c>
      <c r="H152" s="27">
        <f t="shared" si="6"/>
        <v>656577</v>
      </c>
      <c r="I152" s="33">
        <f t="shared" si="7"/>
        <v>0.95290207887291578</v>
      </c>
    </row>
    <row r="153" spans="1:9" s="35" customFormat="1" ht="17.25" customHeight="1" x14ac:dyDescent="0.35">
      <c r="A153" s="36">
        <v>392</v>
      </c>
      <c r="B153" s="30" t="s">
        <v>133</v>
      </c>
      <c r="C153" s="31">
        <v>31500</v>
      </c>
      <c r="D153" s="31"/>
      <c r="E153" s="31">
        <f t="shared" si="8"/>
        <v>31500</v>
      </c>
      <c r="F153" s="31">
        <v>0</v>
      </c>
      <c r="G153" s="37">
        <v>0</v>
      </c>
      <c r="H153" s="27">
        <f t="shared" si="6"/>
        <v>31500</v>
      </c>
      <c r="I153" s="33">
        <f t="shared" si="7"/>
        <v>0</v>
      </c>
    </row>
    <row r="154" spans="1:9" s="35" customFormat="1" ht="17.25" customHeight="1" x14ac:dyDescent="0.35">
      <c r="A154" s="38">
        <v>39201</v>
      </c>
      <c r="B154" s="30" t="s">
        <v>133</v>
      </c>
      <c r="C154" s="31">
        <v>31500</v>
      </c>
      <c r="D154" s="31"/>
      <c r="E154" s="31">
        <f t="shared" si="8"/>
        <v>31500</v>
      </c>
      <c r="F154" s="31">
        <v>0</v>
      </c>
      <c r="G154" s="37">
        <v>0</v>
      </c>
      <c r="H154" s="27">
        <f t="shared" si="6"/>
        <v>31500</v>
      </c>
      <c r="I154" s="33">
        <f t="shared" si="7"/>
        <v>0</v>
      </c>
    </row>
    <row r="155" spans="1:9" s="35" customFormat="1" ht="17.25" customHeight="1" x14ac:dyDescent="0.35">
      <c r="A155" s="36">
        <v>394</v>
      </c>
      <c r="B155" s="30" t="s">
        <v>134</v>
      </c>
      <c r="C155" s="31">
        <v>0</v>
      </c>
      <c r="D155" s="31">
        <f>D156</f>
        <v>11802616</v>
      </c>
      <c r="E155" s="31">
        <f t="shared" si="8"/>
        <v>11802616</v>
      </c>
      <c r="F155" s="31">
        <f>F156</f>
        <v>11802616</v>
      </c>
      <c r="G155" s="31">
        <f>G156</f>
        <v>11802616</v>
      </c>
      <c r="H155" s="27">
        <f t="shared" si="6"/>
        <v>0</v>
      </c>
      <c r="I155" s="33">
        <f t="shared" si="7"/>
        <v>1</v>
      </c>
    </row>
    <row r="156" spans="1:9" s="35" customFormat="1" ht="17.25" customHeight="1" x14ac:dyDescent="0.35">
      <c r="A156" s="38">
        <v>39401</v>
      </c>
      <c r="B156" s="30" t="s">
        <v>134</v>
      </c>
      <c r="C156" s="31">
        <v>0</v>
      </c>
      <c r="D156" s="31">
        <v>11802616</v>
      </c>
      <c r="E156" s="31">
        <f t="shared" si="8"/>
        <v>11802616</v>
      </c>
      <c r="F156" s="31">
        <v>11802616</v>
      </c>
      <c r="G156" s="31">
        <v>11802616</v>
      </c>
      <c r="H156" s="27">
        <f t="shared" si="6"/>
        <v>0</v>
      </c>
      <c r="I156" s="33">
        <f t="shared" si="7"/>
        <v>1</v>
      </c>
    </row>
    <row r="157" spans="1:9" s="35" customFormat="1" ht="17.25" customHeight="1" x14ac:dyDescent="0.35">
      <c r="A157" s="36">
        <v>398</v>
      </c>
      <c r="B157" s="30" t="s">
        <v>135</v>
      </c>
      <c r="C157" s="31">
        <v>1488653</v>
      </c>
      <c r="D157" s="31">
        <f>D158</f>
        <v>617910</v>
      </c>
      <c r="E157" s="31">
        <f t="shared" si="8"/>
        <v>2106563</v>
      </c>
      <c r="F157" s="31">
        <f>F158</f>
        <v>1481486</v>
      </c>
      <c r="G157" s="31">
        <f>G158</f>
        <v>1340244</v>
      </c>
      <c r="H157" s="27">
        <f t="shared" si="6"/>
        <v>625077</v>
      </c>
      <c r="I157" s="33">
        <f t="shared" si="7"/>
        <v>0.70327163251229607</v>
      </c>
    </row>
    <row r="158" spans="1:9" s="35" customFormat="1" ht="17.25" customHeight="1" x14ac:dyDescent="0.35">
      <c r="A158" s="38">
        <v>39801</v>
      </c>
      <c r="B158" s="30" t="s">
        <v>135</v>
      </c>
      <c r="C158" s="31">
        <v>1488653</v>
      </c>
      <c r="D158" s="31">
        <v>617910</v>
      </c>
      <c r="E158" s="31">
        <f t="shared" si="8"/>
        <v>2106563</v>
      </c>
      <c r="F158" s="31">
        <v>1481486</v>
      </c>
      <c r="G158" s="31">
        <f>F158-141242</f>
        <v>1340244</v>
      </c>
      <c r="H158" s="27">
        <f t="shared" si="6"/>
        <v>625077</v>
      </c>
      <c r="I158" s="33">
        <f t="shared" si="7"/>
        <v>0.70327163251229607</v>
      </c>
    </row>
    <row r="159" spans="1:9" s="35" customFormat="1" ht="17.25" customHeight="1" x14ac:dyDescent="0.35">
      <c r="A159" s="25">
        <v>4000</v>
      </c>
      <c r="B159" s="25" t="s">
        <v>136</v>
      </c>
      <c r="C159" s="27">
        <v>52008087</v>
      </c>
      <c r="D159" s="27">
        <f>D160</f>
        <v>-6051592</v>
      </c>
      <c r="E159" s="27">
        <f t="shared" si="8"/>
        <v>45956495</v>
      </c>
      <c r="F159" s="27">
        <v>9565806</v>
      </c>
      <c r="G159" s="27">
        <v>9565806</v>
      </c>
      <c r="H159" s="27">
        <f t="shared" si="6"/>
        <v>36390689</v>
      </c>
      <c r="I159" s="33">
        <f t="shared" si="7"/>
        <v>0.20814916368186911</v>
      </c>
    </row>
    <row r="160" spans="1:9" s="35" customFormat="1" ht="17.25" customHeight="1" x14ac:dyDescent="0.35">
      <c r="A160" s="29">
        <v>4400</v>
      </c>
      <c r="B160" s="30" t="s">
        <v>137</v>
      </c>
      <c r="C160" s="31">
        <v>52008087</v>
      </c>
      <c r="D160" s="31">
        <f>D161</f>
        <v>-6051592</v>
      </c>
      <c r="E160" s="31">
        <f t="shared" si="8"/>
        <v>45956495</v>
      </c>
      <c r="F160" s="31">
        <v>9565806</v>
      </c>
      <c r="G160" s="31">
        <v>9565806</v>
      </c>
      <c r="H160" s="27">
        <f t="shared" si="6"/>
        <v>36390689</v>
      </c>
      <c r="I160" s="33">
        <f t="shared" si="7"/>
        <v>0.20814916368186911</v>
      </c>
    </row>
    <row r="161" spans="1:9" s="35" customFormat="1" ht="17.25" customHeight="1" x14ac:dyDescent="0.35">
      <c r="A161" s="36">
        <v>445</v>
      </c>
      <c r="B161" s="30" t="s">
        <v>138</v>
      </c>
      <c r="C161" s="31">
        <v>52008087</v>
      </c>
      <c r="D161" s="31">
        <f>D162</f>
        <v>-6051592</v>
      </c>
      <c r="E161" s="31">
        <f t="shared" si="8"/>
        <v>45956495</v>
      </c>
      <c r="F161" s="31">
        <v>9565806</v>
      </c>
      <c r="G161" s="31">
        <v>9565806</v>
      </c>
      <c r="H161" s="27">
        <f t="shared" si="6"/>
        <v>36390689</v>
      </c>
      <c r="I161" s="33">
        <f t="shared" si="7"/>
        <v>0.20814916368186911</v>
      </c>
    </row>
    <row r="162" spans="1:9" s="35" customFormat="1" ht="17.25" customHeight="1" x14ac:dyDescent="0.35">
      <c r="A162" s="38">
        <v>44501</v>
      </c>
      <c r="B162" s="30" t="s">
        <v>138</v>
      </c>
      <c r="C162" s="31">
        <v>52008087</v>
      </c>
      <c r="D162" s="31">
        <v>-6051592</v>
      </c>
      <c r="E162" s="31">
        <f t="shared" si="8"/>
        <v>45956495</v>
      </c>
      <c r="F162" s="31">
        <f>9566306-500</f>
        <v>9565806</v>
      </c>
      <c r="G162" s="31">
        <v>9565806</v>
      </c>
      <c r="H162" s="27">
        <f t="shared" si="6"/>
        <v>36390689</v>
      </c>
      <c r="I162" s="33">
        <f t="shared" si="7"/>
        <v>0.20814916368186911</v>
      </c>
    </row>
    <row r="163" spans="1:9" s="35" customFormat="1" ht="17.25" customHeight="1" x14ac:dyDescent="0.35">
      <c r="A163" s="25">
        <v>5000</v>
      </c>
      <c r="B163" s="26" t="s">
        <v>139</v>
      </c>
      <c r="C163" s="27">
        <v>200800</v>
      </c>
      <c r="D163" s="27">
        <f>D167+D174+D177</f>
        <v>4724487</v>
      </c>
      <c r="E163" s="27">
        <f t="shared" si="8"/>
        <v>4925287</v>
      </c>
      <c r="F163" s="27">
        <f>F164+F169+F174+F177</f>
        <v>30987</v>
      </c>
      <c r="G163" s="27">
        <v>30987</v>
      </c>
      <c r="H163" s="27">
        <f t="shared" si="6"/>
        <v>4894300</v>
      </c>
      <c r="I163" s="33">
        <f t="shared" si="7"/>
        <v>6.2914100234158941E-3</v>
      </c>
    </row>
    <row r="164" spans="1:9" s="35" customFormat="1" ht="17.25" customHeight="1" x14ac:dyDescent="0.35">
      <c r="A164" s="29">
        <v>5100</v>
      </c>
      <c r="B164" s="30" t="s">
        <v>140</v>
      </c>
      <c r="C164" s="31">
        <v>70000</v>
      </c>
      <c r="D164" s="37">
        <f>D167</f>
        <v>1400000</v>
      </c>
      <c r="E164" s="31">
        <f t="shared" si="8"/>
        <v>1470000</v>
      </c>
      <c r="F164" s="31">
        <v>0</v>
      </c>
      <c r="G164" s="31">
        <v>0</v>
      </c>
      <c r="H164" s="27">
        <f t="shared" si="6"/>
        <v>1470000</v>
      </c>
      <c r="I164" s="33">
        <f t="shared" si="7"/>
        <v>0</v>
      </c>
    </row>
    <row r="165" spans="1:9" s="35" customFormat="1" ht="17.25" customHeight="1" x14ac:dyDescent="0.35">
      <c r="A165" s="36">
        <v>511</v>
      </c>
      <c r="B165" s="30" t="s">
        <v>141</v>
      </c>
      <c r="C165" s="31">
        <v>10000</v>
      </c>
      <c r="D165" s="37"/>
      <c r="E165" s="31">
        <f t="shared" si="8"/>
        <v>10000</v>
      </c>
      <c r="F165" s="31">
        <v>0</v>
      </c>
      <c r="G165" s="31">
        <v>0</v>
      </c>
      <c r="H165" s="27">
        <f t="shared" si="6"/>
        <v>10000</v>
      </c>
      <c r="I165" s="33">
        <f t="shared" si="7"/>
        <v>0</v>
      </c>
    </row>
    <row r="166" spans="1:9" s="35" customFormat="1" ht="17.25" customHeight="1" x14ac:dyDescent="0.35">
      <c r="A166" s="38">
        <v>51101</v>
      </c>
      <c r="B166" s="30" t="s">
        <v>142</v>
      </c>
      <c r="C166" s="31">
        <v>10000</v>
      </c>
      <c r="D166" s="37"/>
      <c r="E166" s="31">
        <f t="shared" si="8"/>
        <v>10000</v>
      </c>
      <c r="F166" s="31">
        <v>0</v>
      </c>
      <c r="G166" s="31">
        <v>0</v>
      </c>
      <c r="H166" s="27">
        <f t="shared" si="6"/>
        <v>10000</v>
      </c>
      <c r="I166" s="33">
        <f t="shared" si="7"/>
        <v>0</v>
      </c>
    </row>
    <row r="167" spans="1:9" s="35" customFormat="1" ht="17.25" customHeight="1" x14ac:dyDescent="0.35">
      <c r="A167" s="36">
        <v>515</v>
      </c>
      <c r="B167" s="30" t="s">
        <v>143</v>
      </c>
      <c r="C167" s="31">
        <v>60000</v>
      </c>
      <c r="D167" s="31">
        <f>D168</f>
        <v>1400000</v>
      </c>
      <c r="E167" s="31">
        <f t="shared" si="8"/>
        <v>1460000</v>
      </c>
      <c r="F167" s="31">
        <v>0</v>
      </c>
      <c r="G167" s="31">
        <v>0</v>
      </c>
      <c r="H167" s="27">
        <f t="shared" si="6"/>
        <v>1460000</v>
      </c>
      <c r="I167" s="33">
        <f t="shared" si="7"/>
        <v>0</v>
      </c>
    </row>
    <row r="168" spans="1:9" s="35" customFormat="1" ht="17.25" customHeight="1" x14ac:dyDescent="0.35">
      <c r="A168" s="38">
        <v>51501</v>
      </c>
      <c r="B168" s="30" t="s">
        <v>143</v>
      </c>
      <c r="C168" s="31">
        <v>60000</v>
      </c>
      <c r="D168" s="31">
        <v>1400000</v>
      </c>
      <c r="E168" s="31">
        <f t="shared" si="8"/>
        <v>1460000</v>
      </c>
      <c r="F168" s="31">
        <v>0</v>
      </c>
      <c r="G168" s="31">
        <v>0</v>
      </c>
      <c r="H168" s="27">
        <f t="shared" si="6"/>
        <v>1460000</v>
      </c>
      <c r="I168" s="33">
        <f t="shared" si="7"/>
        <v>0</v>
      </c>
    </row>
    <row r="169" spans="1:9" s="35" customFormat="1" ht="17.25" customHeight="1" x14ac:dyDescent="0.35">
      <c r="A169" s="29">
        <v>5200</v>
      </c>
      <c r="B169" s="30" t="s">
        <v>144</v>
      </c>
      <c r="C169" s="31">
        <v>100000</v>
      </c>
      <c r="D169" s="37"/>
      <c r="E169" s="31">
        <f t="shared" si="8"/>
        <v>100000</v>
      </c>
      <c r="F169" s="31">
        <v>0</v>
      </c>
      <c r="G169" s="31">
        <v>0</v>
      </c>
      <c r="H169" s="27">
        <f t="shared" si="6"/>
        <v>100000</v>
      </c>
      <c r="I169" s="33">
        <f t="shared" si="7"/>
        <v>0</v>
      </c>
    </row>
    <row r="170" spans="1:9" s="35" customFormat="1" ht="17.25" customHeight="1" x14ac:dyDescent="0.35">
      <c r="A170" s="36">
        <v>521</v>
      </c>
      <c r="B170" s="30" t="s">
        <v>145</v>
      </c>
      <c r="C170" s="31">
        <v>10000</v>
      </c>
      <c r="D170" s="37"/>
      <c r="E170" s="31">
        <f t="shared" si="8"/>
        <v>10000</v>
      </c>
      <c r="F170" s="31">
        <v>0</v>
      </c>
      <c r="G170" s="31">
        <v>0</v>
      </c>
      <c r="H170" s="27">
        <f t="shared" si="6"/>
        <v>10000</v>
      </c>
      <c r="I170" s="33">
        <f t="shared" si="7"/>
        <v>0</v>
      </c>
    </row>
    <row r="171" spans="1:9" s="35" customFormat="1" ht="17.25" customHeight="1" x14ac:dyDescent="0.35">
      <c r="A171" s="38">
        <v>52101</v>
      </c>
      <c r="B171" s="30" t="s">
        <v>145</v>
      </c>
      <c r="C171" s="31">
        <v>10000</v>
      </c>
      <c r="D171" s="37"/>
      <c r="E171" s="31">
        <f t="shared" si="8"/>
        <v>10000</v>
      </c>
      <c r="F171" s="31">
        <v>0</v>
      </c>
      <c r="G171" s="31">
        <v>0</v>
      </c>
      <c r="H171" s="27">
        <f t="shared" si="6"/>
        <v>10000</v>
      </c>
      <c r="I171" s="33">
        <f t="shared" si="7"/>
        <v>0</v>
      </c>
    </row>
    <row r="172" spans="1:9" s="35" customFormat="1" ht="17.25" customHeight="1" x14ac:dyDescent="0.35">
      <c r="A172" s="36">
        <v>523</v>
      </c>
      <c r="B172" s="30" t="s">
        <v>146</v>
      </c>
      <c r="C172" s="31">
        <v>90000</v>
      </c>
      <c r="D172" s="37"/>
      <c r="E172" s="31">
        <f t="shared" si="8"/>
        <v>90000</v>
      </c>
      <c r="F172" s="31">
        <v>0</v>
      </c>
      <c r="G172" s="31">
        <v>0</v>
      </c>
      <c r="H172" s="27">
        <f t="shared" si="6"/>
        <v>90000</v>
      </c>
      <c r="I172" s="33">
        <f t="shared" si="7"/>
        <v>0</v>
      </c>
    </row>
    <row r="173" spans="1:9" s="35" customFormat="1" ht="17.25" customHeight="1" x14ac:dyDescent="0.35">
      <c r="A173" s="38">
        <v>52301</v>
      </c>
      <c r="B173" s="30" t="s">
        <v>146</v>
      </c>
      <c r="C173" s="31">
        <v>90000</v>
      </c>
      <c r="D173" s="37"/>
      <c r="E173" s="31">
        <f t="shared" si="8"/>
        <v>90000</v>
      </c>
      <c r="F173" s="31">
        <v>0</v>
      </c>
      <c r="G173" s="31">
        <v>0</v>
      </c>
      <c r="H173" s="27">
        <f t="shared" si="6"/>
        <v>90000</v>
      </c>
      <c r="I173" s="33">
        <f t="shared" si="7"/>
        <v>0</v>
      </c>
    </row>
    <row r="174" spans="1:9" s="35" customFormat="1" ht="17.25" customHeight="1" x14ac:dyDescent="0.35">
      <c r="A174" s="29">
        <v>5400</v>
      </c>
      <c r="B174" s="30" t="s">
        <v>147</v>
      </c>
      <c r="C174" s="31">
        <v>0</v>
      </c>
      <c r="D174" s="31">
        <f>D175</f>
        <v>3324300</v>
      </c>
      <c r="E174" s="31">
        <f t="shared" si="8"/>
        <v>3324300</v>
      </c>
      <c r="F174" s="31">
        <v>0</v>
      </c>
      <c r="G174" s="31">
        <v>0</v>
      </c>
      <c r="H174" s="27">
        <f t="shared" si="6"/>
        <v>3324300</v>
      </c>
      <c r="I174" s="33">
        <f t="shared" si="7"/>
        <v>0</v>
      </c>
    </row>
    <row r="175" spans="1:9" s="35" customFormat="1" ht="17.25" customHeight="1" x14ac:dyDescent="0.35">
      <c r="A175" s="36">
        <v>541</v>
      </c>
      <c r="B175" s="30" t="s">
        <v>147</v>
      </c>
      <c r="C175" s="31">
        <v>0</v>
      </c>
      <c r="D175" s="31">
        <f>D176</f>
        <v>3324300</v>
      </c>
      <c r="E175" s="31">
        <f t="shared" si="8"/>
        <v>3324300</v>
      </c>
      <c r="F175" s="31">
        <v>0</v>
      </c>
      <c r="G175" s="31">
        <v>0</v>
      </c>
      <c r="H175" s="27">
        <f t="shared" si="6"/>
        <v>3324300</v>
      </c>
      <c r="I175" s="33">
        <f t="shared" si="7"/>
        <v>0</v>
      </c>
    </row>
    <row r="176" spans="1:9" s="35" customFormat="1" ht="17.25" customHeight="1" x14ac:dyDescent="0.35">
      <c r="A176" s="38">
        <v>54101</v>
      </c>
      <c r="B176" s="30" t="s">
        <v>148</v>
      </c>
      <c r="C176" s="31">
        <v>0</v>
      </c>
      <c r="D176" s="31">
        <v>3324300</v>
      </c>
      <c r="E176" s="31">
        <f t="shared" si="8"/>
        <v>3324300</v>
      </c>
      <c r="F176" s="31"/>
      <c r="G176" s="31"/>
      <c r="H176" s="27">
        <f t="shared" si="6"/>
        <v>3324300</v>
      </c>
      <c r="I176" s="33">
        <f t="shared" si="7"/>
        <v>0</v>
      </c>
    </row>
    <row r="177" spans="1:9" s="35" customFormat="1" ht="17.25" customHeight="1" x14ac:dyDescent="0.35">
      <c r="A177" s="29">
        <v>5600</v>
      </c>
      <c r="B177" s="30" t="s">
        <v>149</v>
      </c>
      <c r="C177" s="31">
        <v>30800</v>
      </c>
      <c r="D177" s="31">
        <v>187</v>
      </c>
      <c r="E177" s="31">
        <f t="shared" si="8"/>
        <v>30987</v>
      </c>
      <c r="F177" s="31">
        <f>F178</f>
        <v>30987</v>
      </c>
      <c r="G177" s="31">
        <v>30987</v>
      </c>
      <c r="H177" s="27">
        <f t="shared" si="6"/>
        <v>0</v>
      </c>
      <c r="I177" s="33">
        <f t="shared" si="7"/>
        <v>1</v>
      </c>
    </row>
    <row r="178" spans="1:9" s="35" customFormat="1" ht="17.25" customHeight="1" x14ac:dyDescent="0.35">
      <c r="A178" s="36">
        <v>564</v>
      </c>
      <c r="B178" s="30" t="s">
        <v>150</v>
      </c>
      <c r="C178" s="31">
        <v>30800</v>
      </c>
      <c r="D178" s="31">
        <v>187</v>
      </c>
      <c r="E178" s="31">
        <f t="shared" si="8"/>
        <v>30987</v>
      </c>
      <c r="F178" s="31">
        <f>F179</f>
        <v>30987</v>
      </c>
      <c r="G178" s="31">
        <v>30987</v>
      </c>
      <c r="H178" s="27">
        <f t="shared" si="6"/>
        <v>0</v>
      </c>
      <c r="I178" s="33">
        <f t="shared" si="7"/>
        <v>1</v>
      </c>
    </row>
    <row r="179" spans="1:9" s="35" customFormat="1" ht="17.25" customHeight="1" x14ac:dyDescent="0.35">
      <c r="A179" s="38">
        <v>56401</v>
      </c>
      <c r="B179" s="30" t="s">
        <v>150</v>
      </c>
      <c r="C179" s="31">
        <v>30800</v>
      </c>
      <c r="D179" s="31">
        <v>187</v>
      </c>
      <c r="E179" s="31">
        <f t="shared" si="8"/>
        <v>30987</v>
      </c>
      <c r="F179" s="31">
        <v>30987</v>
      </c>
      <c r="G179" s="31">
        <v>30987</v>
      </c>
      <c r="H179" s="27">
        <f t="shared" si="6"/>
        <v>0</v>
      </c>
      <c r="I179" s="33">
        <f t="shared" si="7"/>
        <v>1</v>
      </c>
    </row>
    <row r="180" spans="1:9" s="2" customFormat="1" ht="20.25" customHeight="1" thickBot="1" x14ac:dyDescent="0.45">
      <c r="A180" s="40"/>
      <c r="B180" s="41" t="s">
        <v>151</v>
      </c>
      <c r="C180" s="42">
        <v>156602970</v>
      </c>
      <c r="D180" s="42">
        <f>D163+D159+D90+D51+D9</f>
        <v>12004373</v>
      </c>
      <c r="E180" s="42">
        <f t="shared" si="8"/>
        <v>168607343</v>
      </c>
      <c r="F180" s="42">
        <f>F163+F159+F90+F51+F9</f>
        <v>62301480</v>
      </c>
      <c r="G180" s="42">
        <f>G163+G159+G90+G51+G9</f>
        <v>60184263</v>
      </c>
      <c r="H180" s="42">
        <f t="shared" si="6"/>
        <v>106305863</v>
      </c>
      <c r="I180" s="43">
        <f t="shared" si="7"/>
        <v>0.36950632689823004</v>
      </c>
    </row>
    <row r="181" spans="1:9" x14ac:dyDescent="0.35">
      <c r="F181" s="45"/>
      <c r="H181" s="46"/>
      <c r="I181" s="46"/>
    </row>
    <row r="182" spans="1:9" x14ac:dyDescent="0.35">
      <c r="F182" s="45"/>
    </row>
    <row r="183" spans="1:9" x14ac:dyDescent="0.35">
      <c r="F183" s="45"/>
    </row>
    <row r="184" spans="1:9" x14ac:dyDescent="0.35">
      <c r="F184" s="45"/>
    </row>
    <row r="185" spans="1:9" x14ac:dyDescent="0.35">
      <c r="F185" s="45"/>
    </row>
    <row r="186" spans="1:9" x14ac:dyDescent="0.35">
      <c r="F186" s="45"/>
    </row>
    <row r="187" spans="1:9" x14ac:dyDescent="0.35">
      <c r="F187" s="45"/>
    </row>
    <row r="188" spans="1:9" x14ac:dyDescent="0.35">
      <c r="F188" s="45"/>
    </row>
    <row r="189" spans="1:9" x14ac:dyDescent="0.35">
      <c r="F189" s="45"/>
    </row>
    <row r="190" spans="1:9" x14ac:dyDescent="0.35">
      <c r="F190" s="45"/>
    </row>
    <row r="191" spans="1:9" x14ac:dyDescent="0.35">
      <c r="F191" s="45"/>
    </row>
    <row r="192" spans="1:9" x14ac:dyDescent="0.35">
      <c r="F192" s="45"/>
    </row>
    <row r="193" spans="6:6" x14ac:dyDescent="0.35">
      <c r="F193" s="45"/>
    </row>
    <row r="194" spans="6:6" x14ac:dyDescent="0.35">
      <c r="F194" s="45"/>
    </row>
    <row r="195" spans="6:6" x14ac:dyDescent="0.35">
      <c r="F195" s="45"/>
    </row>
    <row r="196" spans="6:6" x14ac:dyDescent="0.35">
      <c r="F196" s="45"/>
    </row>
    <row r="197" spans="6:6" x14ac:dyDescent="0.35">
      <c r="F197" s="45"/>
    </row>
    <row r="198" spans="6:6" x14ac:dyDescent="0.35">
      <c r="F198" s="45"/>
    </row>
  </sheetData>
  <mergeCells count="8">
    <mergeCell ref="A6:B7"/>
    <mergeCell ref="H181:I181"/>
    <mergeCell ref="A1:I1"/>
    <mergeCell ref="A2:I2"/>
    <mergeCell ref="A3:I3"/>
    <mergeCell ref="A4:I4"/>
    <mergeCell ref="C5:E5"/>
    <mergeCell ref="H5:I5"/>
  </mergeCells>
  <printOptions horizontalCentered="1"/>
  <pageMargins left="0.39370078740157483" right="0.39370078740157483" top="0.51181102362204722" bottom="0.19685039370078741" header="0.31496062992125984" footer="0.15748031496062992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ETCA-II-13</vt:lpstr>
      <vt:lpstr>'ETCA-II-13'!Área_de_impresión</vt:lpstr>
      <vt:lpstr>'ETCA-II-13'!Títulos_a_imprimir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Lulú</dc:creator>
  <cp:lastModifiedBy>Lulú</cp:lastModifiedBy>
  <dcterms:created xsi:type="dcterms:W3CDTF">2023-07-18T19:00:33Z</dcterms:created>
  <dcterms:modified xsi:type="dcterms:W3CDTF">2023-07-18T19:01:14Z</dcterms:modified>
</cp:coreProperties>
</file>